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ADF72276-50B4-466A-B2EB-9F284FDAC7E1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Estimate'!$E$1:$E$148</definedName>
    <definedName name="_xlnm.Print_Area" localSheetId="1">'Detailed Estimate'!$A$1:$Q$117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20" l="1"/>
  <c r="P13" i="20"/>
  <c r="N96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79" i="20"/>
  <c r="N78" i="20"/>
  <c r="N77" i="20"/>
  <c r="N76" i="20"/>
  <c r="N75" i="20"/>
  <c r="N74" i="20"/>
  <c r="N73" i="20"/>
  <c r="N72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53" i="20"/>
  <c r="N113" i="20"/>
  <c r="N112" i="20"/>
  <c r="N111" i="20"/>
  <c r="N110" i="20"/>
  <c r="N104" i="20"/>
  <c r="N102" i="20"/>
  <c r="N107" i="20"/>
  <c r="N106" i="20"/>
  <c r="N100" i="20"/>
  <c r="N99" i="20"/>
  <c r="N98" i="20"/>
  <c r="N97" i="20"/>
  <c r="N48" i="20"/>
  <c r="N47" i="20"/>
  <c r="N46" i="20"/>
  <c r="N43" i="20"/>
  <c r="N41" i="20"/>
  <c r="N40" i="20"/>
  <c r="N39" i="20"/>
  <c r="N38" i="20"/>
  <c r="N27" i="20"/>
  <c r="N32" i="20"/>
  <c r="N31" i="20"/>
  <c r="N26" i="20"/>
  <c r="N34" i="20"/>
  <c r="N33" i="20"/>
  <c r="N29" i="20"/>
  <c r="N30" i="20"/>
  <c r="N23" i="20"/>
  <c r="N22" i="20"/>
  <c r="N21" i="20"/>
  <c r="N19" i="20"/>
  <c r="N18" i="20"/>
  <c r="N101" i="20" l="1"/>
  <c r="N105" i="20"/>
  <c r="N103" i="20"/>
  <c r="N42" i="20"/>
  <c r="N28" i="20"/>
  <c r="N35" i="20"/>
  <c r="N20" i="20"/>
  <c r="A12" i="20" l="1"/>
  <c r="A13" i="20"/>
  <c r="A14" i="20"/>
  <c r="A15" i="20"/>
  <c r="A16" i="20"/>
  <c r="A17" i="20"/>
  <c r="A24" i="20"/>
  <c r="A25" i="20"/>
  <c r="A36" i="20"/>
  <c r="A37" i="20"/>
  <c r="A44" i="20"/>
  <c r="A45" i="20"/>
  <c r="A49" i="20"/>
  <c r="A50" i="20"/>
  <c r="A51" i="20"/>
  <c r="A52" i="20"/>
  <c r="A70" i="20"/>
  <c r="A71" i="20"/>
  <c r="A80" i="20"/>
  <c r="A81" i="20"/>
  <c r="A94" i="20"/>
  <c r="A95" i="20"/>
  <c r="A108" i="20"/>
  <c r="A109" i="20"/>
  <c r="A114" i="20"/>
  <c r="H113" i="20" l="1"/>
  <c r="O113" i="20" s="1"/>
  <c r="H112" i="20"/>
  <c r="H111" i="20"/>
  <c r="O111" i="20" s="1"/>
  <c r="H110" i="20"/>
  <c r="H107" i="20"/>
  <c r="O107" i="20" s="1"/>
  <c r="H106" i="20"/>
  <c r="H105" i="20"/>
  <c r="H104" i="20"/>
  <c r="H103" i="20"/>
  <c r="H102" i="20"/>
  <c r="H101" i="20"/>
  <c r="H100" i="20"/>
  <c r="H99" i="20"/>
  <c r="H98" i="20"/>
  <c r="H97" i="20"/>
  <c r="H96" i="20"/>
  <c r="O96" i="20" s="1"/>
  <c r="H93" i="20"/>
  <c r="H92" i="20"/>
  <c r="O92" i="20" s="1"/>
  <c r="H91" i="20"/>
  <c r="O91" i="20" s="1"/>
  <c r="H90" i="20"/>
  <c r="O90" i="20" s="1"/>
  <c r="H89" i="20"/>
  <c r="H88" i="20"/>
  <c r="O88" i="20" s="1"/>
  <c r="H87" i="20"/>
  <c r="O87" i="20" s="1"/>
  <c r="H86" i="20"/>
  <c r="O86" i="20" s="1"/>
  <c r="H85" i="20"/>
  <c r="H84" i="20"/>
  <c r="O84" i="20" s="1"/>
  <c r="H83" i="20"/>
  <c r="O83" i="20" s="1"/>
  <c r="H82" i="20"/>
  <c r="O82" i="20" s="1"/>
  <c r="H79" i="20"/>
  <c r="O79" i="20" s="1"/>
  <c r="H78" i="20"/>
  <c r="O78" i="20" s="1"/>
  <c r="H77" i="20"/>
  <c r="H76" i="20"/>
  <c r="O76" i="20" s="1"/>
  <c r="H75" i="20"/>
  <c r="O75" i="20" s="1"/>
  <c r="H74" i="20"/>
  <c r="O74" i="20" s="1"/>
  <c r="H73" i="20"/>
  <c r="H72" i="20"/>
  <c r="O72" i="20" s="1"/>
  <c r="H69" i="20"/>
  <c r="H68" i="20"/>
  <c r="O68" i="20" s="1"/>
  <c r="H67" i="20"/>
  <c r="O67" i="20" s="1"/>
  <c r="H66" i="20"/>
  <c r="O66" i="20" s="1"/>
  <c r="H65" i="20"/>
  <c r="H64" i="20"/>
  <c r="O64" i="20" s="1"/>
  <c r="H63" i="20"/>
  <c r="O63" i="20" s="1"/>
  <c r="H62" i="20"/>
  <c r="O62" i="20" s="1"/>
  <c r="H61" i="20"/>
  <c r="H60" i="20"/>
  <c r="O60" i="20" s="1"/>
  <c r="H59" i="20"/>
  <c r="O59" i="20" s="1"/>
  <c r="H58" i="20"/>
  <c r="O58" i="20" s="1"/>
  <c r="H57" i="20"/>
  <c r="H56" i="20"/>
  <c r="O56" i="20" s="1"/>
  <c r="H55" i="20"/>
  <c r="O55" i="20" s="1"/>
  <c r="H54" i="20"/>
  <c r="O54" i="20" s="1"/>
  <c r="H53" i="20"/>
  <c r="H48" i="20"/>
  <c r="H47" i="20"/>
  <c r="H46" i="20"/>
  <c r="H43" i="20"/>
  <c r="H42" i="20"/>
  <c r="H41" i="20"/>
  <c r="H40" i="20"/>
  <c r="H39" i="20"/>
  <c r="H38" i="20"/>
  <c r="H35" i="20"/>
  <c r="H34" i="20"/>
  <c r="H33" i="20"/>
  <c r="H32" i="20"/>
  <c r="H31" i="20"/>
  <c r="H30" i="20"/>
  <c r="H29" i="20"/>
  <c r="H28" i="20"/>
  <c r="H27" i="20"/>
  <c r="H26" i="20"/>
  <c r="F23" i="20"/>
  <c r="H23" i="20" s="1"/>
  <c r="F22" i="20"/>
  <c r="H22" i="20" s="1"/>
  <c r="H21" i="20"/>
  <c r="H20" i="20"/>
  <c r="H19" i="20"/>
  <c r="H18" i="20"/>
  <c r="O26" i="20" l="1"/>
  <c r="K26" i="20"/>
  <c r="M26" i="20"/>
  <c r="O34" i="20"/>
  <c r="M34" i="20"/>
  <c r="K34" i="20"/>
  <c r="O46" i="20"/>
  <c r="M46" i="20"/>
  <c r="K46" i="20"/>
  <c r="M100" i="20"/>
  <c r="K100" i="20"/>
  <c r="O21" i="20"/>
  <c r="M21" i="20"/>
  <c r="K21" i="20"/>
  <c r="O27" i="20"/>
  <c r="M27" i="20"/>
  <c r="K27" i="20"/>
  <c r="O35" i="20"/>
  <c r="M35" i="20"/>
  <c r="K35" i="20"/>
  <c r="O47" i="20"/>
  <c r="M47" i="20"/>
  <c r="K47" i="20"/>
  <c r="K97" i="20"/>
  <c r="M97" i="20"/>
  <c r="O18" i="20"/>
  <c r="K18" i="20"/>
  <c r="M18" i="20"/>
  <c r="O22" i="20"/>
  <c r="M22" i="20"/>
  <c r="K22" i="20"/>
  <c r="O28" i="20"/>
  <c r="M28" i="20"/>
  <c r="K28" i="20"/>
  <c r="O32" i="20"/>
  <c r="M32" i="20"/>
  <c r="K32" i="20"/>
  <c r="O38" i="20"/>
  <c r="M38" i="20"/>
  <c r="K38" i="20"/>
  <c r="O42" i="20"/>
  <c r="K42" i="20"/>
  <c r="M42" i="20"/>
  <c r="O48" i="20"/>
  <c r="M48" i="20"/>
  <c r="K48" i="20"/>
  <c r="O98" i="20"/>
  <c r="M98" i="20"/>
  <c r="K98" i="20"/>
  <c r="O102" i="20"/>
  <c r="M102" i="20"/>
  <c r="K102" i="20"/>
  <c r="K106" i="20"/>
  <c r="M106" i="20"/>
  <c r="O20" i="20"/>
  <c r="M20" i="20"/>
  <c r="K20" i="20"/>
  <c r="O30" i="20"/>
  <c r="M30" i="20"/>
  <c r="K30" i="20"/>
  <c r="O40" i="20"/>
  <c r="M40" i="20"/>
  <c r="K40" i="20"/>
  <c r="M104" i="20"/>
  <c r="K104" i="20"/>
  <c r="O31" i="20"/>
  <c r="K31" i="20"/>
  <c r="M31" i="20"/>
  <c r="M41" i="20"/>
  <c r="K41" i="20"/>
  <c r="O101" i="20"/>
  <c r="K101" i="20"/>
  <c r="M101" i="20"/>
  <c r="O105" i="20"/>
  <c r="M105" i="20"/>
  <c r="K105" i="20"/>
  <c r="M19" i="20"/>
  <c r="K19" i="20"/>
  <c r="M23" i="20"/>
  <c r="K23" i="20"/>
  <c r="M29" i="20"/>
  <c r="K29" i="20"/>
  <c r="O33" i="20"/>
  <c r="M33" i="20"/>
  <c r="K33" i="20"/>
  <c r="O39" i="20"/>
  <c r="M39" i="20"/>
  <c r="K39" i="20"/>
  <c r="O43" i="20"/>
  <c r="M43" i="20"/>
  <c r="K43" i="20"/>
  <c r="O99" i="20"/>
  <c r="M99" i="20"/>
  <c r="K99" i="20"/>
  <c r="O103" i="20"/>
  <c r="K103" i="20"/>
  <c r="M103" i="20"/>
  <c r="M65" i="20"/>
  <c r="M85" i="20"/>
  <c r="K67" i="20"/>
  <c r="M112" i="20"/>
  <c r="K112" i="20"/>
  <c r="K63" i="20"/>
  <c r="K113" i="20"/>
  <c r="K96" i="20"/>
  <c r="M53" i="20"/>
  <c r="M89" i="20"/>
  <c r="K59" i="20"/>
  <c r="M73" i="20"/>
  <c r="K91" i="20"/>
  <c r="K55" i="20"/>
  <c r="M61" i="20"/>
  <c r="K68" i="20"/>
  <c r="M69" i="20"/>
  <c r="M82" i="20"/>
  <c r="M96" i="20"/>
  <c r="K111" i="20"/>
  <c r="M77" i="20"/>
  <c r="M107" i="20"/>
  <c r="K75" i="20"/>
  <c r="K79" i="20"/>
  <c r="K87" i="20"/>
  <c r="M54" i="20"/>
  <c r="M56" i="20"/>
  <c r="M72" i="20"/>
  <c r="K82" i="20"/>
  <c r="K84" i="20"/>
  <c r="M86" i="20"/>
  <c r="M88" i="20"/>
  <c r="M90" i="20"/>
  <c r="M92" i="20"/>
  <c r="O104" i="20"/>
  <c r="K66" i="20"/>
  <c r="K83" i="20"/>
  <c r="M84" i="20"/>
  <c r="M110" i="20"/>
  <c r="M111" i="20"/>
  <c r="O112" i="20"/>
  <c r="M113" i="20"/>
  <c r="K58" i="20"/>
  <c r="K60" i="20"/>
  <c r="K62" i="20"/>
  <c r="K64" i="20"/>
  <c r="M66" i="20"/>
  <c r="M68" i="20"/>
  <c r="K74" i="20"/>
  <c r="K76" i="20"/>
  <c r="K78" i="20"/>
  <c r="K107" i="20"/>
  <c r="K54" i="20"/>
  <c r="K56" i="20"/>
  <c r="M58" i="20"/>
  <c r="M60" i="20"/>
  <c r="M62" i="20"/>
  <c r="M64" i="20"/>
  <c r="K72" i="20"/>
  <c r="M74" i="20"/>
  <c r="M76" i="20"/>
  <c r="M78" i="20"/>
  <c r="K86" i="20"/>
  <c r="K88" i="20"/>
  <c r="K90" i="20"/>
  <c r="K92" i="20"/>
  <c r="O23" i="20"/>
  <c r="O19" i="20"/>
  <c r="O29" i="20"/>
  <c r="K61" i="20"/>
  <c r="O61" i="20"/>
  <c r="K65" i="20"/>
  <c r="O65" i="20"/>
  <c r="K73" i="20"/>
  <c r="O73" i="20"/>
  <c r="K85" i="20"/>
  <c r="O85" i="20"/>
  <c r="O41" i="20"/>
  <c r="K57" i="20"/>
  <c r="O57" i="20"/>
  <c r="K93" i="20"/>
  <c r="O93" i="20"/>
  <c r="K53" i="20"/>
  <c r="O53" i="20"/>
  <c r="M57" i="20"/>
  <c r="K69" i="20"/>
  <c r="O69" i="20"/>
  <c r="K77" i="20"/>
  <c r="O77" i="20"/>
  <c r="K89" i="20"/>
  <c r="O89" i="20"/>
  <c r="M93" i="20"/>
  <c r="O97" i="20"/>
  <c r="O100" i="20"/>
  <c r="M55" i="20"/>
  <c r="M59" i="20"/>
  <c r="M63" i="20"/>
  <c r="M67" i="20"/>
  <c r="M75" i="20"/>
  <c r="M79" i="20"/>
  <c r="M83" i="20"/>
  <c r="M87" i="20"/>
  <c r="M91" i="20"/>
  <c r="O106" i="20"/>
  <c r="K110" i="20"/>
  <c r="O110" i="20"/>
  <c r="D7" i="21" l="1"/>
  <c r="H11" i="20" l="1"/>
  <c r="H10" i="20"/>
  <c r="O11" i="20" l="1"/>
  <c r="O10" i="20"/>
  <c r="A7" i="21" l="1"/>
  <c r="A9" i="20" l="1"/>
  <c r="A10" i="20" l="1"/>
  <c r="A11" i="20" s="1"/>
  <c r="H9" i="20"/>
  <c r="O9" i="20" s="1"/>
  <c r="D6" i="21" l="1"/>
  <c r="D9" i="21" s="1"/>
  <c r="D10" i="21" s="1"/>
  <c r="D11" i="21" s="1"/>
  <c r="O115" i="20"/>
  <c r="A14" i="21"/>
  <c r="A13" i="21"/>
  <c r="A8" i="21"/>
  <c r="O116" i="20" l="1"/>
  <c r="O117" i="20" l="1"/>
  <c r="P115" i="20" s="1"/>
  <c r="P116" i="20" l="1"/>
  <c r="P117" i="20" s="1"/>
  <c r="A18" i="20" l="1"/>
  <c r="A19" i="20" s="1"/>
  <c r="A20" i="20" s="1"/>
  <c r="A21" i="20" s="1"/>
  <c r="A22" i="20" s="1"/>
  <c r="A23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8" i="20" s="1"/>
  <c r="A39" i="20" s="1"/>
  <c r="A40" i="20" s="1"/>
  <c r="A41" i="20" s="1"/>
  <c r="A42" i="20" s="1"/>
  <c r="A43" i="20" s="1"/>
  <c r="A46" i="20" s="1"/>
  <c r="A47" i="20" s="1"/>
  <c r="A48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2" i="20" s="1"/>
  <c r="A73" i="20" s="1"/>
  <c r="A74" i="20" s="1"/>
  <c r="A75" i="20" s="1"/>
  <c r="A76" i="20" s="1"/>
  <c r="A77" i="20" s="1"/>
  <c r="A78" i="20" s="1"/>
  <c r="A79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10" i="20" s="1"/>
  <c r="A111" i="20" s="1"/>
  <c r="A112" i="20" s="1"/>
  <c r="A113" i="20" s="1"/>
</calcChain>
</file>

<file path=xl/sharedStrings.xml><?xml version="1.0" encoding="utf-8"?>
<sst xmlns="http://schemas.openxmlformats.org/spreadsheetml/2006/main" count="371" uniqueCount="126">
  <si>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</si>
  <si>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</si>
  <si>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</si>
  <si>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</si>
  <si>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</si>
  <si>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</si>
  <si>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</si>
  <si>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</si>
  <si>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</si>
  <si>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</si>
  <si>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</si>
  <si>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</si>
  <si>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</si>
  <si>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</si>
  <si>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</si>
  <si>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</si>
  <si>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</si>
  <si>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</si>
  <si>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</si>
  <si>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</si>
  <si>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</si>
  <si>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</si>
  <si>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</si>
  <si>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</si>
  <si>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</si>
  <si>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LF</t>
  </si>
  <si>
    <t>UNIT LABOR COST</t>
  </si>
  <si>
    <t>TOTAL LABOR COST</t>
  </si>
  <si>
    <t>UNIT MATERIAL COST</t>
  </si>
  <si>
    <t>TOTAL MATERIAL COST</t>
  </si>
  <si>
    <t>EA</t>
  </si>
  <si>
    <t>PLUMBING</t>
  </si>
  <si>
    <t>DIV.22</t>
  </si>
  <si>
    <t>REFERENCE SHEET</t>
  </si>
  <si>
    <t>DETAIL SHEET</t>
  </si>
  <si>
    <t>Allowances</t>
  </si>
  <si>
    <t>Mobilization</t>
  </si>
  <si>
    <t>DIV. 22</t>
  </si>
  <si>
    <t>PLUMBING PIPES</t>
  </si>
  <si>
    <t>WASTE PIPE</t>
  </si>
  <si>
    <t>SCH 40 ABS OR PVC</t>
  </si>
  <si>
    <t>P-3.0</t>
  </si>
  <si>
    <t>1 1/2" Dia Vent Pipe</t>
  </si>
  <si>
    <t>2" Dia Vent Pipe</t>
  </si>
  <si>
    <t>2" Dia Sanitary Sewer Pipe</t>
  </si>
  <si>
    <t>3" Dia Sanitary Sewer Pipe</t>
  </si>
  <si>
    <t>1 1/2" Dia Vent Pipe Up Above Ceiling</t>
  </si>
  <si>
    <t>2" Dia Vent Pipe Vertical Through Roof</t>
  </si>
  <si>
    <t>WATER PIPES</t>
  </si>
  <si>
    <t>AQUA PEX TUBING</t>
  </si>
  <si>
    <t>P-2.0</t>
  </si>
  <si>
    <t>1" Dia Cold Water Pipe</t>
  </si>
  <si>
    <t>1 1/2" Dia Cold Water Pipe</t>
  </si>
  <si>
    <t>1 1/4" Dia Cold Water Pipe</t>
  </si>
  <si>
    <t>1/2" Dia Cold Water Pipe</t>
  </si>
  <si>
    <t>3/4" Dia Cold Water Pipe</t>
  </si>
  <si>
    <t>1" Dia Hot Water Pipe</t>
  </si>
  <si>
    <t>1 1/4" Dia Hot Water Pipe</t>
  </si>
  <si>
    <t>1/2" Dia Hot Water Pipe</t>
  </si>
  <si>
    <t>1/2" Dia Hot Water Return</t>
  </si>
  <si>
    <t>3/4" Dia Hot Water Pipe</t>
  </si>
  <si>
    <t>GAS PIPE</t>
  </si>
  <si>
    <t>SCH. 40 BLACK STEEL</t>
  </si>
  <si>
    <t>1" Dia Gas Pipe</t>
  </si>
  <si>
    <t>1 1/2" Dia Gas Pipe</t>
  </si>
  <si>
    <t>1/2" Dia Gas Pipe</t>
  </si>
  <si>
    <t>2" Dia Gas Pipe</t>
  </si>
  <si>
    <t>2 1/2" Dia Gas Pipe</t>
  </si>
  <si>
    <t>3/4" Dia Gas Pipe</t>
  </si>
  <si>
    <t>RISER</t>
  </si>
  <si>
    <t>P-2.1</t>
  </si>
  <si>
    <t>1 1/4" Dia Gas Pipe</t>
  </si>
  <si>
    <t>CONNECTIONS</t>
  </si>
  <si>
    <t>WATER</t>
  </si>
  <si>
    <t>1" Dia 90 Degree Elbow</t>
  </si>
  <si>
    <t>3/4" Dia 90 Degree Elbow</t>
  </si>
  <si>
    <t>1 1/2" Dia 90 Degree Elbow</t>
  </si>
  <si>
    <t>1 1/4" Dia 90 Degree Elbow</t>
  </si>
  <si>
    <t>1/2" Dia 90 Degree Elbow</t>
  </si>
  <si>
    <t>1" Dia To 3/4" Dia 90 Degree Elbow</t>
  </si>
  <si>
    <t>1" Dia To 1/2" Dia Transition Tee</t>
  </si>
  <si>
    <t>1" Dia To 1/4" Dia Transition Tee</t>
  </si>
  <si>
    <t>1/2" Dia To 3/4" Dia Transition Tee</t>
  </si>
  <si>
    <t>1 1/4" Dia To 3/4" Dia Transition Tee</t>
  </si>
  <si>
    <t>1 1/4" Dia To 1" Dia Transition Tee</t>
  </si>
  <si>
    <t>1 1/4" Dia To 1 1/2" Dia Transition Tee</t>
  </si>
  <si>
    <t>1" Dia To 3/4" Dia Transition Tee</t>
  </si>
  <si>
    <t>1" Dia To 3/4"&amp;1/2" Dia Transition Tee</t>
  </si>
  <si>
    <t>1" Dia To 3/4"&amp;1 1/4" Dia Transition Tee</t>
  </si>
  <si>
    <t>1 1/4" Dia Tee</t>
  </si>
  <si>
    <t>3/4" Dia Tee</t>
  </si>
  <si>
    <t>WASTE</t>
  </si>
  <si>
    <t>1 1/2" Dia 45 Degree Elbow</t>
  </si>
  <si>
    <t>2" Dia 45 Degree Elbow</t>
  </si>
  <si>
    <t>2" Dia 90 Degree Elbow</t>
  </si>
  <si>
    <t>3" Dia 45 Degree Elbow</t>
  </si>
  <si>
    <t>2" Dia Wye</t>
  </si>
  <si>
    <t>3" Dia Wye</t>
  </si>
  <si>
    <t>3" Dia To 2" Dia Transition Wye</t>
  </si>
  <si>
    <t>GAS</t>
  </si>
  <si>
    <t>3/4" Dia To 1/2" Dia 90 Degree Elbow</t>
  </si>
  <si>
    <t>1" Dia To 1 1/4" Dia Transition Tee</t>
  </si>
  <si>
    <t>2 1/2" Dia To 3/4" Dia Transition Tee</t>
  </si>
  <si>
    <t>2" Dia To 1" &amp; 1 1/2" Dia Transition Tee</t>
  </si>
  <si>
    <t>2 1/2" Dia To 1 1/4" Dia Transition Tee</t>
  </si>
  <si>
    <t>2 1/2" Dia To 3/4" &amp; 2" Dia Transition Tee</t>
  </si>
  <si>
    <t>FIXTUERS</t>
  </si>
  <si>
    <t>Shower Heads</t>
  </si>
  <si>
    <t>Kitchen Sink w/ Faucet</t>
  </si>
  <si>
    <t>4" Floor Cleanout</t>
  </si>
  <si>
    <t>3" Floor Cleanout</t>
  </si>
  <si>
    <t>Hose Bibb (Each Additional)</t>
  </si>
  <si>
    <t>Shower Fixture Control Valve</t>
  </si>
  <si>
    <t>(10'X6') Curb less Shower Enclosure w/ Shower Heads</t>
  </si>
  <si>
    <t>Water Closet Tank Type 1.28 Gallon</t>
  </si>
  <si>
    <t>(3'-3"x6'-6 1/2") Free Standing Bathtub</t>
  </si>
  <si>
    <t>Under Mount Lavatory w/ 1.2 GPM Faucet</t>
  </si>
  <si>
    <t>VALVES</t>
  </si>
  <si>
    <t>1 1/4" Dia Shut Off Valve</t>
  </si>
  <si>
    <t>1/2" Dia Shut Off Valve</t>
  </si>
  <si>
    <t>2 1/2" Dia Shut Off Valve</t>
  </si>
  <si>
    <t>3/4" Dia Shut Off Valve</t>
  </si>
  <si>
    <t>WH1 - Tankless Water Heater, BTU/HR: 199900, Manufacturer: Rheem</t>
  </si>
  <si>
    <t>(5'-10"X3'-0") Curb less Shower Enclosure w/ Shower Heads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</si>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</sst>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4" fillId="0" borderId="0" applyNumberFormat="0" applyFill="0" applyBorder="0" applyAlignment="0" applyProtection="0"/>
  </cellStyleXfs>
  <cellXfs count="104">
    <xf numFmtId="0" fontId="0" fillId="0" borderId="0" xfId="0"/>
    <xf numFmtId="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3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3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3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3" fillId="0" borderId="0" xfId="94" applyFont="1" applyBorder="1" applyAlignment="1">
      <alignment vertical="center" wrapText="1"/>
    </xf>
    <xf numFmtId="0" fontId="33" fillId="0" borderId="19" xfId="0" applyFont="1" applyBorder="1" applyAlignment="1">
      <alignment horizontal="center" vertical="center"/>
    </xf>
    <xf numFmtId="44" fontId="33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3" fillId="0" borderId="0" xfId="0" applyFont="1" applyAlignment="1">
      <alignment vertical="center" wrapText="1"/>
    </xf>
    <xf numFmtId="0" fontId="7" fillId="25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" fontId="33" fillId="0" borderId="14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4" fontId="38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3" fillId="0" borderId="14" xfId="0" applyFont="1" applyBorder="1"/>
    <xf numFmtId="0" fontId="28" fillId="24" borderId="0" xfId="0" applyFont="1" applyFill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justify" vertical="center" wrapText="1"/>
    </xf>
    <xf numFmtId="0" fontId="28" fillId="24" borderId="0" xfId="0" applyFont="1" applyFill="1" applyAlignment="1">
      <alignment vertical="center" wrapText="1"/>
    </xf>
    <xf numFmtId="41" fontId="0" fillId="0" borderId="0" xfId="0" applyNumberFormat="1" applyAlignment="1">
      <alignment vertical="center"/>
    </xf>
    <xf numFmtId="41" fontId="33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42" fillId="26" borderId="0" xfId="0" applyFont="1" applyFill="1" applyAlignment="1">
      <alignment horizontal="justify" vertical="center" wrapText="1"/>
    </xf>
    <xf numFmtId="9" fontId="41" fillId="0" borderId="0" xfId="0" applyNumberFormat="1" applyFont="1" applyAlignment="1">
      <alignment horizontal="center" vertical="center"/>
    </xf>
    <xf numFmtId="166" fontId="33" fillId="0" borderId="0" xfId="100" applyNumberFormat="1" applyFont="1" applyAlignment="1">
      <alignment vertical="center"/>
    </xf>
    <xf numFmtId="166" fontId="33" fillId="0" borderId="0" xfId="89" applyNumberFormat="1" applyFont="1" applyAlignment="1">
      <alignment vertical="center"/>
    </xf>
    <xf numFmtId="44" fontId="33" fillId="0" borderId="0" xfId="89" applyNumberFormat="1" applyFont="1" applyAlignment="1">
      <alignment horizontal="center" vertical="center"/>
    </xf>
    <xf numFmtId="9" fontId="41" fillId="0" borderId="0" xfId="0" applyNumberFormat="1" applyFont="1" applyAlignment="1">
      <alignment vertical="center"/>
    </xf>
    <xf numFmtId="0" fontId="39" fillId="0" borderId="0" xfId="100" applyFont="1" applyAlignment="1">
      <alignment vertical="center"/>
    </xf>
    <xf numFmtId="0" fontId="36" fillId="0" borderId="17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2" fontId="34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vertical="center"/>
    </xf>
    <xf numFmtId="2" fontId="43" fillId="27" borderId="26" xfId="9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2" fontId="43" fillId="27" borderId="0" xfId="91" applyNumberFormat="1" applyFont="1" applyFill="1" applyAlignment="1">
      <alignment horizontal="center" vertical="center"/>
    </xf>
    <xf numFmtId="2" fontId="43" fillId="27" borderId="0" xfId="91" applyNumberFormat="1" applyFont="1" applyFill="1" applyAlignment="1">
      <alignment horizontal="center" vertical="center" wrapText="1"/>
    </xf>
    <xf numFmtId="0" fontId="31" fillId="28" borderId="13" xfId="0" applyFont="1" applyFill="1" applyBorder="1" applyAlignment="1">
      <alignment horizontal="center" vertical="center"/>
    </xf>
    <xf numFmtId="0" fontId="28" fillId="28" borderId="11" xfId="0" applyFont="1" applyFill="1" applyBorder="1" applyAlignment="1">
      <alignment horizontal="center" vertical="center"/>
    </xf>
    <xf numFmtId="0" fontId="28" fillId="28" borderId="11" xfId="0" applyFont="1" applyFill="1" applyBorder="1" applyAlignment="1">
      <alignment vertical="center"/>
    </xf>
    <xf numFmtId="41" fontId="33" fillId="28" borderId="11" xfId="0" applyNumberFormat="1" applyFont="1" applyFill="1" applyBorder="1" applyAlignment="1">
      <alignment vertical="center"/>
    </xf>
    <xf numFmtId="0" fontId="33" fillId="28" borderId="11" xfId="0" applyFont="1" applyFill="1" applyBorder="1" applyAlignment="1">
      <alignment vertical="center"/>
    </xf>
    <xf numFmtId="165" fontId="31" fillId="28" borderId="13" xfId="0" applyNumberFormat="1" applyFont="1" applyFill="1" applyBorder="1" applyAlignment="1">
      <alignment vertical="center"/>
    </xf>
    <xf numFmtId="14" fontId="38" fillId="0" borderId="22" xfId="0" applyNumberFormat="1" applyFont="1" applyBorder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9" fontId="41" fillId="0" borderId="0" xfId="0" applyNumberFormat="1" applyFont="1" applyAlignment="1">
      <alignment horizontal="center" vertical="center"/>
    </xf>
    <xf numFmtId="167" fontId="45" fillId="0" borderId="0" xfId="0" applyNumberFormat="1" applyFont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40" fillId="0" borderId="17" xfId="0" applyFont="1" applyBorder="1" applyAlignment="1">
      <alignment vertical="center"/>
    </xf>
    <xf numFmtId="0" fontId="39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vertical="center"/>
    </xf>
    <xf numFmtId="41" fontId="27" fillId="0" borderId="0" xfId="0" applyNumberFormat="1" applyFont="1" applyAlignment="1">
      <alignment vertical="center"/>
    </xf>
    <xf numFmtId="0" fontId="44" fillId="0" borderId="0" xfId="101" applyBorder="1" applyAlignment="1">
      <alignment vertical="top"/>
    </xf>
    <xf numFmtId="0" fontId="46" fillId="0" borderId="0" xfId="101" applyFont="1" applyBorder="1" applyAlignment="1">
      <alignment vertical="top"/>
    </xf>
    <xf numFmtId="0" fontId="27" fillId="0" borderId="19" xfId="0" applyFont="1" applyBorder="1" applyAlignment="1">
      <alignment vertical="center"/>
    </xf>
    <xf numFmtId="167" fontId="48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41" fontId="27" fillId="0" borderId="22" xfId="0" applyNumberFormat="1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5" xfId="0" applyFont="1" applyBorder="1" applyAlignment="1">
      <alignment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91781</xdr:colOff>
      <xdr:row>0</xdr:row>
      <xdr:rowOff>165420</xdr:rowOff>
    </xdr:from>
    <xdr:to>
      <xdr:col>1</xdr:col>
      <xdr:colOff>962639</xdr:colOff>
      <xdr:row>2</xdr:row>
      <xdr:rowOff>240090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02830A-93BA-43EE-AF23-5EB9FCDB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81" y="165420"/>
          <a:ext cx="1378858" cy="1038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703036</xdr:colOff>
      <xdr:row>2</xdr:row>
      <xdr:rowOff>427441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2C32A0-3A88-4FBB-9C67-A41C73B5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topLeftCell="A2" zoomScaleSheetLayoutView="100" workbookViewId="0">
      <selection activeCell="C11" sqref="C11"/>
    </sheetView>
  </sheetViews>
  <sheetFormatPr defaultColWidth="8.921875" defaultRowHeight="15.5" x14ac:dyDescent="0.35"/>
  <cols>
    <col min="1" max="1" width="6.15234375" style="21" customWidth="1"/>
    <col min="2" max="2" width="21.3828125" style="5" customWidth="1"/>
    <col min="3" max="3" width="43.07421875" style="5" customWidth="1"/>
    <col min="4" max="4" width="15.3828125" style="9" customWidth="1"/>
    <col min="5" max="6" width="16.07421875" style="5" customWidth="1"/>
    <col min="7" max="7" width="18" style="18" customWidth="1"/>
    <col min="8" max="16384" width="8.921875" style="5"/>
  </cols>
  <sheetData>
    <row r="1" spans="1:12" ht="35" customHeight="1" x14ac:dyDescent="0.35">
      <c r="A1" s="17"/>
      <c r="B1" s="44"/>
      <c r="C1" s="64"/>
      <c r="D1" s="35"/>
      <c r="E1" s="80" t="s">
        <v>125</v>
      </c>
      <c r="F1" s="80"/>
      <c r="G1" s="80"/>
      <c r="H1" s="80"/>
      <c r="I1" s="43"/>
      <c r="J1" s="43"/>
      <c r="K1" s="43"/>
      <c r="L1" s="43"/>
    </row>
    <row r="2" spans="1:12" ht="40.5" customHeight="1" x14ac:dyDescent="0.35">
      <c r="A2" s="22"/>
      <c r="B2" s="44"/>
      <c r="C2" s="64"/>
      <c r="D2" s="35"/>
      <c r="E2" s="84">
        <v>2392442502</v>
      </c>
      <c r="F2" s="84"/>
      <c r="G2" s="84"/>
      <c r="H2" s="84"/>
      <c r="I2" s="43"/>
      <c r="J2" s="43"/>
      <c r="K2" s="43"/>
      <c r="L2" s="42"/>
    </row>
    <row r="3" spans="1:12" ht="29.5" customHeight="1" thickBot="1" x14ac:dyDescent="0.4">
      <c r="A3" s="22"/>
      <c r="D3" s="35"/>
      <c r="E3" s="79"/>
      <c r="F3" s="79"/>
      <c r="G3" s="79"/>
      <c r="H3" s="45"/>
      <c r="I3" s="45"/>
      <c r="J3" s="45"/>
      <c r="K3" s="45"/>
      <c r="L3" s="45"/>
    </row>
    <row r="4" spans="1:12" x14ac:dyDescent="0.35">
      <c r="A4" s="69"/>
      <c r="B4" s="69" t="s">
        <v>15</v>
      </c>
      <c r="C4" s="69" t="s">
        <v>0</v>
      </c>
      <c r="D4" s="69" t="s">
        <v>16</v>
      </c>
      <c r="E4" s="69" t="s">
        <v>17</v>
      </c>
      <c r="F4" s="69"/>
      <c r="G4" s="69"/>
    </row>
    <row r="5" spans="1:12" s="9" customFormat="1" ht="14.5" x14ac:dyDescent="0.35">
      <c r="A5" s="19"/>
      <c r="G5" s="26"/>
    </row>
    <row r="6" spans="1:12" s="9" customFormat="1" ht="14.5" x14ac:dyDescent="0.35">
      <c r="A6" s="19"/>
      <c r="B6" s="27" t="s">
        <v>18</v>
      </c>
      <c r="C6" s="9" t="s">
        <v>19</v>
      </c>
      <c r="D6" s="28">
        <f>'Detailed Estimate'!P7</f>
        <v>12000</v>
      </c>
      <c r="E6" s="1"/>
      <c r="F6" s="6"/>
      <c r="G6" s="29"/>
    </row>
    <row r="7" spans="1:12" s="9" customFormat="1" ht="14.5" x14ac:dyDescent="0.35">
      <c r="A7" s="19" t="str">
        <f>IF(G7&lt;&gt;"",1+MAX($A$1:A6),"")</f>
        <v/>
      </c>
      <c r="B7" s="27" t="s">
        <v>32</v>
      </c>
      <c r="C7" s="9" t="s">
        <v>31</v>
      </c>
      <c r="D7" s="30">
        <f>'Detailed Estimate'!P13</f>
        <v>48166.101430200004</v>
      </c>
      <c r="G7" s="26"/>
    </row>
    <row r="8" spans="1:12" s="9" customFormat="1" ht="14.5" x14ac:dyDescent="0.35">
      <c r="A8" s="19" t="str">
        <f>IF(G8&lt;&gt;"",1+MAX($A$1:A7),"")</f>
        <v/>
      </c>
      <c r="D8" s="30"/>
      <c r="G8" s="26"/>
    </row>
    <row r="9" spans="1:12" s="9" customFormat="1" ht="14.5" x14ac:dyDescent="0.35">
      <c r="A9" s="19"/>
      <c r="C9" s="31" t="s">
        <v>20</v>
      </c>
      <c r="D9" s="32">
        <f>SUM(D6:D8)</f>
        <v>60166.101430200004</v>
      </c>
      <c r="G9" s="26"/>
    </row>
    <row r="10" spans="1:12" s="9" customFormat="1" ht="14.5" x14ac:dyDescent="0.35">
      <c r="A10" s="19"/>
      <c r="C10" s="31" t="s">
        <v>21</v>
      </c>
      <c r="D10" s="32">
        <f>0.25*D9</f>
        <v>15041.525357550001</v>
      </c>
      <c r="G10" s="26"/>
    </row>
    <row r="11" spans="1:12" x14ac:dyDescent="0.35">
      <c r="A11" s="23"/>
      <c r="C11" s="31" t="s">
        <v>8</v>
      </c>
      <c r="D11" s="32">
        <f>SUM(D9:D10)</f>
        <v>75207.626787750007</v>
      </c>
      <c r="G11" s="26"/>
    </row>
    <row r="12" spans="1:12" s="9" customFormat="1" x14ac:dyDescent="0.35">
      <c r="A12" s="23"/>
      <c r="B12" s="5"/>
      <c r="C12" s="5"/>
      <c r="D12" s="5"/>
      <c r="E12" s="5"/>
      <c r="F12" s="5"/>
      <c r="G12" s="26"/>
    </row>
    <row r="13" spans="1:12" x14ac:dyDescent="0.35">
      <c r="A13" s="23" t="str">
        <f>IF(G24&lt;&gt;"",1+MAX($A$1:A12),"")</f>
        <v/>
      </c>
      <c r="C13" s="25" t="s">
        <v>22</v>
      </c>
      <c r="D13" s="5"/>
      <c r="G13" s="26"/>
    </row>
    <row r="14" spans="1:12" x14ac:dyDescent="0.35">
      <c r="A14" s="23" t="str">
        <f>IF(G25&lt;&gt;"",1+MAX($A$1:A13),"")</f>
        <v/>
      </c>
      <c r="C14" s="9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</sheetData>
  <mergeCells count="3">
    <mergeCell ref="E3:G3"/>
    <mergeCell ref="E1:H1"/>
    <mergeCell ref="E2:H2"/>
  </mergeCells>
  <hyperlinks>
    <hyperlink ref="E1" r:id="rId1" xr:uid="{42AFD1C5-12F3-495A-8416-9A4BDF7A4378}"/>
  </hyperlinks>
  <printOptions horizontalCentered="1" verticalCentered="1"/>
  <pageMargins left="0.7" right="0.7" top="0.75" bottom="0.75" header="0.3" footer="0.3"/>
  <pageSetup scale="5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8"/>
  <sheetViews>
    <sheetView tabSelected="1" view="pageBreakPreview" zoomScale="70" zoomScaleSheetLayoutView="70" workbookViewId="0">
      <selection activeCell="E4" sqref="E4"/>
    </sheetView>
  </sheetViews>
  <sheetFormatPr defaultColWidth="8.921875" defaultRowHeight="15.5" x14ac:dyDescent="0.35"/>
  <cols>
    <col min="1" max="1" width="5" style="21" customWidth="1"/>
    <col min="2" max="2" width="13.23046875" style="5" customWidth="1"/>
    <col min="3" max="3" width="14.3046875" style="5" customWidth="1"/>
    <col min="4" max="4" width="9.07421875" style="5" bestFit="1" customWidth="1"/>
    <col min="5" max="5" width="66.53515625" style="5" customWidth="1"/>
    <col min="6" max="6" width="11.15234375" style="54" customWidth="1"/>
    <col min="7" max="7" width="9.84375" style="5" customWidth="1"/>
    <col min="8" max="8" width="10.4609375" style="5" customWidth="1"/>
    <col min="9" max="13" width="12" style="9" customWidth="1"/>
    <col min="14" max="14" width="10.4609375" style="5" bestFit="1" customWidth="1"/>
    <col min="15" max="15" width="11.15234375" style="5" bestFit="1" customWidth="1"/>
    <col min="16" max="16" width="15.61328125" style="18" customWidth="1"/>
    <col min="17" max="17" width="8.921875" style="5"/>
    <col min="18" max="18" width="29.61328125" style="5" customWidth="1"/>
    <col min="19" max="19" width="28" style="5" customWidth="1"/>
    <col min="20" max="16384" width="8.921875" style="5"/>
  </cols>
  <sheetData>
    <row r="1" spans="1:17" ht="30" customHeight="1" x14ac:dyDescent="0.35">
      <c r="A1" s="85"/>
      <c r="B1" s="86"/>
      <c r="C1" s="86"/>
      <c r="D1" s="86"/>
      <c r="E1" s="87"/>
      <c r="F1" s="88"/>
      <c r="G1" s="89"/>
      <c r="H1" s="65"/>
      <c r="I1" s="90"/>
      <c r="J1" s="90"/>
      <c r="K1" s="90"/>
      <c r="L1" s="90"/>
      <c r="M1" s="90"/>
      <c r="N1" s="90"/>
      <c r="O1" s="90"/>
      <c r="P1" s="91"/>
      <c r="Q1" s="7"/>
    </row>
    <row r="2" spans="1:17" ht="41.5" customHeight="1" x14ac:dyDescent="0.35">
      <c r="A2" s="66"/>
      <c r="B2"/>
      <c r="C2"/>
      <c r="D2" s="44"/>
      <c r="E2" s="64"/>
      <c r="F2" s="92"/>
      <c r="G2" s="70"/>
      <c r="H2" s="35"/>
      <c r="I2" s="93"/>
      <c r="J2" s="94"/>
      <c r="K2" s="94"/>
      <c r="L2" s="84" t="s">
        <v>125</v>
      </c>
      <c r="M2" s="84"/>
      <c r="N2" s="84"/>
      <c r="O2" s="84"/>
      <c r="P2" s="95"/>
      <c r="Q2" s="7"/>
    </row>
    <row r="3" spans="1:17" ht="36" customHeight="1" x14ac:dyDescent="0.35">
      <c r="A3" s="66"/>
      <c r="B3" s="70"/>
      <c r="C3" s="70"/>
      <c r="D3" s="70"/>
      <c r="E3" s="70"/>
      <c r="F3" s="92"/>
      <c r="G3" s="70"/>
      <c r="H3" s="35"/>
      <c r="I3" s="96"/>
      <c r="J3" s="96"/>
      <c r="K3" s="96"/>
      <c r="L3" s="84">
        <v>2392442502</v>
      </c>
      <c r="M3" s="84"/>
      <c r="N3" s="84"/>
      <c r="O3" s="84"/>
      <c r="P3" s="97"/>
      <c r="Q3" s="7"/>
    </row>
    <row r="4" spans="1:17" ht="29" customHeight="1" x14ac:dyDescent="0.35">
      <c r="A4" s="98"/>
      <c r="B4" s="99"/>
      <c r="C4" s="99"/>
      <c r="D4" s="99"/>
      <c r="E4" s="67"/>
      <c r="F4" s="100"/>
      <c r="G4" s="99"/>
      <c r="H4" s="99"/>
      <c r="I4" s="68"/>
      <c r="J4" s="68"/>
      <c r="K4" s="68"/>
      <c r="L4" s="68"/>
      <c r="M4" s="68"/>
      <c r="N4" s="101"/>
      <c r="O4" s="102"/>
      <c r="P4" s="103"/>
    </row>
    <row r="5" spans="1:17" s="70" customFormat="1" ht="35" thickBot="1" x14ac:dyDescent="0.4">
      <c r="A5" s="71" t="s">
        <v>3</v>
      </c>
      <c r="B5" s="72" t="s">
        <v>33</v>
      </c>
      <c r="C5" s="71" t="s">
        <v>34</v>
      </c>
      <c r="D5" s="71" t="s">
        <v>10</v>
      </c>
      <c r="E5" s="71" t="s">
        <v>0</v>
      </c>
      <c r="F5" s="71" t="s">
        <v>11</v>
      </c>
      <c r="G5" s="72" t="s">
        <v>12</v>
      </c>
      <c r="H5" s="72" t="s">
        <v>4</v>
      </c>
      <c r="I5" s="72" t="s">
        <v>5</v>
      </c>
      <c r="J5" s="72" t="s">
        <v>26</v>
      </c>
      <c r="K5" s="72" t="s">
        <v>27</v>
      </c>
      <c r="L5" s="72" t="s">
        <v>28</v>
      </c>
      <c r="M5" s="72" t="s">
        <v>29</v>
      </c>
      <c r="N5" s="72" t="s">
        <v>1</v>
      </c>
      <c r="O5" s="72" t="s">
        <v>6</v>
      </c>
      <c r="P5" s="72" t="s">
        <v>7</v>
      </c>
      <c r="Q5" s="8"/>
    </row>
    <row r="6" spans="1:17" s="9" customFormat="1" ht="15" thickBot="1" x14ac:dyDescent="0.4">
      <c r="A6" s="37"/>
      <c r="F6" s="55"/>
      <c r="P6" s="10"/>
    </row>
    <row r="7" spans="1:17" s="70" customFormat="1" ht="16" thickBot="1" x14ac:dyDescent="0.4">
      <c r="A7" s="73"/>
      <c r="B7" s="74"/>
      <c r="C7" s="74"/>
      <c r="D7" s="74" t="s">
        <v>13</v>
      </c>
      <c r="E7" s="75" t="s">
        <v>14</v>
      </c>
      <c r="F7" s="76"/>
      <c r="G7" s="77"/>
      <c r="H7" s="77"/>
      <c r="I7" s="77"/>
      <c r="J7" s="77"/>
      <c r="K7" s="77"/>
      <c r="L7" s="77"/>
      <c r="M7" s="77"/>
      <c r="N7" s="77"/>
      <c r="O7" s="77"/>
      <c r="P7" s="78">
        <f>SUM(O8:O12)</f>
        <v>12000</v>
      </c>
    </row>
    <row r="8" spans="1:17" s="9" customFormat="1" ht="14.5" x14ac:dyDescent="0.35">
      <c r="A8" s="38"/>
      <c r="B8" s="49"/>
      <c r="C8" s="49"/>
      <c r="F8" s="55"/>
      <c r="P8" s="10"/>
    </row>
    <row r="9" spans="1:17" s="9" customFormat="1" ht="14.5" x14ac:dyDescent="0.35">
      <c r="A9" s="36">
        <f>IF(I9&lt;&gt;"",1+MAX($A$1:A8),"")</f>
        <v>1</v>
      </c>
      <c r="B9" s="38"/>
      <c r="C9" s="38"/>
      <c r="E9" s="9" t="s">
        <v>124</v>
      </c>
      <c r="F9" s="6">
        <v>1</v>
      </c>
      <c r="G9" s="1">
        <v>0</v>
      </c>
      <c r="H9" s="2">
        <f t="shared" ref="H9" si="0">F9*(1+G9)</f>
        <v>1</v>
      </c>
      <c r="I9" s="16" t="s">
        <v>24</v>
      </c>
      <c r="J9" s="16"/>
      <c r="K9" s="16"/>
      <c r="L9" s="16"/>
      <c r="M9" s="16"/>
      <c r="N9" s="3">
        <v>5000</v>
      </c>
      <c r="O9" s="4">
        <f t="shared" ref="O9" si="1">N9*H9</f>
        <v>5000</v>
      </c>
      <c r="P9" s="10"/>
    </row>
    <row r="10" spans="1:17" s="9" customFormat="1" ht="14.5" x14ac:dyDescent="0.35">
      <c r="A10" s="36">
        <f>IF(I10&lt;&gt;"",1+MAX($A$1:A9),"")</f>
        <v>2</v>
      </c>
      <c r="B10" s="38"/>
      <c r="C10" s="38"/>
      <c r="E10" s="33" t="s">
        <v>35</v>
      </c>
      <c r="F10" s="6">
        <v>1</v>
      </c>
      <c r="G10" s="1">
        <v>0</v>
      </c>
      <c r="H10" s="2">
        <f t="shared" ref="H10:H11" si="2">F10*(1+G10)</f>
        <v>1</v>
      </c>
      <c r="I10" s="16" t="s">
        <v>24</v>
      </c>
      <c r="J10" s="16"/>
      <c r="K10" s="16"/>
      <c r="L10" s="16"/>
      <c r="M10" s="16"/>
      <c r="N10" s="3">
        <v>3000</v>
      </c>
      <c r="O10" s="4">
        <f t="shared" ref="O10:O11" si="3">N10*H10</f>
        <v>3000</v>
      </c>
      <c r="P10" s="10"/>
    </row>
    <row r="11" spans="1:17" s="9" customFormat="1" ht="14.5" x14ac:dyDescent="0.35">
      <c r="A11" s="36">
        <f>IF(I11&lt;&gt;"",1+MAX($A$1:A10),"")</f>
        <v>3</v>
      </c>
      <c r="B11" s="38"/>
      <c r="C11" s="38"/>
      <c r="E11" s="33" t="s">
        <v>36</v>
      </c>
      <c r="F11" s="6">
        <v>1</v>
      </c>
      <c r="G11" s="1">
        <v>0</v>
      </c>
      <c r="H11" s="2">
        <f t="shared" si="2"/>
        <v>1</v>
      </c>
      <c r="I11" s="16" t="s">
        <v>24</v>
      </c>
      <c r="J11" s="16"/>
      <c r="K11" s="16"/>
      <c r="L11" s="16"/>
      <c r="M11" s="16"/>
      <c r="N11" s="3">
        <v>4000</v>
      </c>
      <c r="O11" s="4">
        <f t="shared" si="3"/>
        <v>4000</v>
      </c>
      <c r="P11" s="10"/>
    </row>
    <row r="12" spans="1:17" customFormat="1" ht="16" thickBot="1" x14ac:dyDescent="0.4">
      <c r="A12" s="36" t="str">
        <f>IF(I12&lt;&gt;"",1+MAX($A$1:A11),"")</f>
        <v/>
      </c>
      <c r="B12" s="38"/>
      <c r="C12" s="38"/>
      <c r="D12" s="9"/>
      <c r="E12" s="46"/>
      <c r="F12" s="6"/>
      <c r="G12" s="1"/>
      <c r="H12" s="6"/>
      <c r="I12" s="16"/>
      <c r="J12" s="16"/>
      <c r="K12" s="16"/>
      <c r="L12" s="16"/>
      <c r="M12" s="16"/>
      <c r="N12" s="3"/>
      <c r="O12" s="4"/>
      <c r="P12" s="47"/>
    </row>
    <row r="13" spans="1:17" s="70" customFormat="1" ht="16" thickBot="1" x14ac:dyDescent="0.4">
      <c r="A13" s="73" t="str">
        <f>IF(I13&lt;&gt;"",1+MAX($A$1:A12),"")</f>
        <v/>
      </c>
      <c r="B13" s="74"/>
      <c r="C13" s="74"/>
      <c r="D13" s="74" t="s">
        <v>37</v>
      </c>
      <c r="E13" s="75" t="s">
        <v>31</v>
      </c>
      <c r="F13" s="76"/>
      <c r="G13" s="77"/>
      <c r="H13" s="77"/>
      <c r="I13" s="77"/>
      <c r="J13" s="77"/>
      <c r="K13" s="77"/>
      <c r="L13" s="77"/>
      <c r="M13" s="77"/>
      <c r="N13" s="77"/>
      <c r="O13" s="77"/>
      <c r="P13" s="78">
        <f>SUM(O16:O113)</f>
        <v>48166.101430200004</v>
      </c>
    </row>
    <row r="14" spans="1:17" x14ac:dyDescent="0.35">
      <c r="A14" s="36" t="str">
        <f>IF(I14&lt;&gt;"",1+MAX($A$1:A13),"")</f>
        <v/>
      </c>
      <c r="B14" s="51"/>
      <c r="C14" s="50"/>
      <c r="D14" s="9"/>
      <c r="E14" s="52"/>
      <c r="F14" s="6"/>
      <c r="G14" s="63"/>
      <c r="H14" s="63"/>
      <c r="I14" s="63"/>
      <c r="J14" s="63"/>
      <c r="K14" s="41"/>
      <c r="L14" s="41"/>
      <c r="M14" s="41"/>
      <c r="N14" s="3"/>
      <c r="O14" s="4"/>
      <c r="P14" s="10"/>
    </row>
    <row r="15" spans="1:17" x14ac:dyDescent="0.35">
      <c r="A15" s="36" t="str">
        <f>IF(I15&lt;&gt;"",1+MAX($A$1:A14),"")</f>
        <v/>
      </c>
      <c r="B15" s="51"/>
      <c r="C15" s="50"/>
      <c r="D15" s="48"/>
      <c r="E15" s="53" t="s">
        <v>38</v>
      </c>
      <c r="F15" s="6"/>
      <c r="G15" s="1"/>
      <c r="H15" s="2"/>
      <c r="I15" s="16"/>
      <c r="J15" s="41"/>
      <c r="K15" s="41"/>
      <c r="L15" s="41"/>
      <c r="M15" s="41"/>
      <c r="N15" s="3"/>
      <c r="O15" s="4"/>
      <c r="P15" s="10"/>
    </row>
    <row r="16" spans="1:17" x14ac:dyDescent="0.35">
      <c r="A16" s="36" t="str">
        <f>IF(I16&lt;&gt;"",1+MAX($A$1:A15),"")</f>
        <v/>
      </c>
      <c r="B16" s="51"/>
      <c r="C16" s="50"/>
      <c r="D16" s="9"/>
      <c r="E16" s="52"/>
      <c r="F16" s="6"/>
      <c r="G16" s="63"/>
      <c r="H16" s="63"/>
      <c r="I16" s="63"/>
      <c r="J16" s="63"/>
      <c r="K16" s="41"/>
      <c r="L16" s="41"/>
      <c r="M16" s="41"/>
      <c r="N16" s="3"/>
      <c r="O16" s="4"/>
      <c r="P16" s="10"/>
    </row>
    <row r="17" spans="1:16" x14ac:dyDescent="0.35">
      <c r="A17" s="36" t="str">
        <f>IF(I17&lt;&gt;"",1+MAX($A$1:A16),"")</f>
        <v/>
      </c>
      <c r="B17" s="51"/>
      <c r="C17" s="50"/>
      <c r="D17" s="58"/>
      <c r="E17" s="58" t="s">
        <v>39</v>
      </c>
      <c r="F17" s="9"/>
      <c r="G17" s="83" t="s">
        <v>40</v>
      </c>
      <c r="H17" s="83"/>
      <c r="I17" s="83"/>
      <c r="J17" s="83"/>
      <c r="K17" s="41"/>
      <c r="L17" s="41"/>
      <c r="M17" s="41"/>
      <c r="N17" s="9"/>
      <c r="O17" s="9"/>
      <c r="P17" s="10"/>
    </row>
    <row r="18" spans="1:16" s="9" customFormat="1" ht="24.75" customHeight="1" x14ac:dyDescent="0.35">
      <c r="A18" s="36">
        <f>IF(I18&lt;&gt;"",1+MAX($A$1:A17),"")</f>
        <v>4</v>
      </c>
      <c r="B18" s="38" t="s">
        <v>41</v>
      </c>
      <c r="C18" s="38" t="s">
        <v>41</v>
      </c>
      <c r="E18" s="33" t="s">
        <v>42</v>
      </c>
      <c r="F18" s="6">
        <v>46.08</v>
      </c>
      <c r="G18" s="1">
        <v>0.1</v>
      </c>
      <c r="H18" s="2">
        <f t="shared" ref="H18:H23" si="4">F18*(1+G18)</f>
        <v>50.688000000000002</v>
      </c>
      <c r="I18" s="16" t="s">
        <v>25</v>
      </c>
      <c r="J18" s="61">
        <v>3.7736000000000001</v>
      </c>
      <c r="K18" s="62">
        <f t="shared" ref="K18:K21" si="5">J18*H18</f>
        <v>191.27623680000002</v>
      </c>
      <c r="L18" s="62">
        <v>2.12</v>
      </c>
      <c r="M18" s="62">
        <f t="shared" ref="M18:M21" si="6">L18*H18</f>
        <v>107.45856000000001</v>
      </c>
      <c r="N18" s="61">
        <f t="shared" ref="N18:N21" si="7">J18+L18</f>
        <v>5.8936000000000002</v>
      </c>
      <c r="O18" s="4">
        <f t="shared" ref="O18:O23" si="8">N18*H18</f>
        <v>298.73479680000003</v>
      </c>
      <c r="P18" s="10"/>
    </row>
    <row r="19" spans="1:16" s="9" customFormat="1" ht="24.75" customHeight="1" x14ac:dyDescent="0.35">
      <c r="A19" s="36">
        <f>IF(I19&lt;&gt;"",1+MAX($A$1:A18),"")</f>
        <v>5</v>
      </c>
      <c r="B19" s="38" t="s">
        <v>41</v>
      </c>
      <c r="C19" s="38" t="s">
        <v>41</v>
      </c>
      <c r="E19" s="33" t="s">
        <v>43</v>
      </c>
      <c r="F19" s="6">
        <v>29.13</v>
      </c>
      <c r="G19" s="1">
        <v>0.1</v>
      </c>
      <c r="H19" s="2">
        <f t="shared" si="4"/>
        <v>32.042999999999999</v>
      </c>
      <c r="I19" s="16" t="s">
        <v>25</v>
      </c>
      <c r="J19" s="61">
        <v>6.23</v>
      </c>
      <c r="K19" s="62">
        <f t="shared" si="5"/>
        <v>199.62789000000001</v>
      </c>
      <c r="L19" s="62">
        <v>3.5</v>
      </c>
      <c r="M19" s="62">
        <f t="shared" si="6"/>
        <v>112.15049999999999</v>
      </c>
      <c r="N19" s="61">
        <f t="shared" si="7"/>
        <v>9.73</v>
      </c>
      <c r="O19" s="4">
        <f t="shared" si="8"/>
        <v>311.77839</v>
      </c>
      <c r="P19" s="10"/>
    </row>
    <row r="20" spans="1:16" s="9" customFormat="1" ht="24.75" customHeight="1" x14ac:dyDescent="0.35">
      <c r="A20" s="36">
        <f>IF(I20&lt;&gt;"",1+MAX($A$1:A19),"")</f>
        <v>6</v>
      </c>
      <c r="B20" s="38" t="s">
        <v>41</v>
      </c>
      <c r="C20" s="38" t="s">
        <v>41</v>
      </c>
      <c r="E20" s="33" t="s">
        <v>44</v>
      </c>
      <c r="F20" s="6">
        <v>68.87</v>
      </c>
      <c r="G20" s="1">
        <v>0.1</v>
      </c>
      <c r="H20" s="2">
        <f t="shared" si="4"/>
        <v>75.757000000000005</v>
      </c>
      <c r="I20" s="16" t="s">
        <v>25</v>
      </c>
      <c r="J20" s="61">
        <v>6.23</v>
      </c>
      <c r="K20" s="62">
        <f t="shared" si="5"/>
        <v>471.96611000000007</v>
      </c>
      <c r="L20" s="62">
        <v>3.5</v>
      </c>
      <c r="M20" s="62">
        <f t="shared" si="6"/>
        <v>265.14949999999999</v>
      </c>
      <c r="N20" s="61">
        <f t="shared" si="7"/>
        <v>9.73</v>
      </c>
      <c r="O20" s="4">
        <f t="shared" si="8"/>
        <v>737.11561000000006</v>
      </c>
      <c r="P20" s="10"/>
    </row>
    <row r="21" spans="1:16" s="9" customFormat="1" ht="24.75" customHeight="1" x14ac:dyDescent="0.35">
      <c r="A21" s="36">
        <f>IF(I21&lt;&gt;"",1+MAX($A$1:A20),"")</f>
        <v>7</v>
      </c>
      <c r="B21" s="38" t="s">
        <v>41</v>
      </c>
      <c r="C21" s="38" t="s">
        <v>41</v>
      </c>
      <c r="E21" s="33" t="s">
        <v>45</v>
      </c>
      <c r="F21" s="6">
        <v>158.77000000000001</v>
      </c>
      <c r="G21" s="1">
        <v>0.1</v>
      </c>
      <c r="H21" s="2">
        <f t="shared" si="4"/>
        <v>174.64700000000002</v>
      </c>
      <c r="I21" s="16" t="s">
        <v>25</v>
      </c>
      <c r="J21" s="61">
        <v>10.057</v>
      </c>
      <c r="K21" s="62">
        <f t="shared" si="5"/>
        <v>1756.4248790000004</v>
      </c>
      <c r="L21" s="62">
        <v>5.65</v>
      </c>
      <c r="M21" s="62">
        <f t="shared" si="6"/>
        <v>986.7555500000002</v>
      </c>
      <c r="N21" s="61">
        <f t="shared" si="7"/>
        <v>15.707000000000001</v>
      </c>
      <c r="O21" s="4">
        <f t="shared" si="8"/>
        <v>2743.1804290000005</v>
      </c>
      <c r="P21" s="10"/>
    </row>
    <row r="22" spans="1:16" s="9" customFormat="1" ht="24.75" customHeight="1" x14ac:dyDescent="0.35">
      <c r="A22" s="36">
        <f>IF(I22&lt;&gt;"",1+MAX($A$1:A21),"")</f>
        <v>8</v>
      </c>
      <c r="B22" s="38" t="s">
        <v>41</v>
      </c>
      <c r="C22" s="38" t="s">
        <v>41</v>
      </c>
      <c r="E22" s="33" t="s">
        <v>46</v>
      </c>
      <c r="F22" s="6">
        <f>8*12</f>
        <v>96</v>
      </c>
      <c r="G22" s="1">
        <v>0.1</v>
      </c>
      <c r="H22" s="2">
        <f t="shared" si="4"/>
        <v>105.60000000000001</v>
      </c>
      <c r="I22" s="16" t="s">
        <v>25</v>
      </c>
      <c r="J22" s="61">
        <v>3.7736000000000001</v>
      </c>
      <c r="K22" s="62">
        <f t="shared" ref="K22:K23" si="9">J22*H22</f>
        <v>398.49216000000001</v>
      </c>
      <c r="L22" s="62">
        <v>2.12</v>
      </c>
      <c r="M22" s="62">
        <f t="shared" ref="M22:M23" si="10">L22*H22</f>
        <v>223.87200000000004</v>
      </c>
      <c r="N22" s="61">
        <f t="shared" ref="N22:N23" si="11">J22+L22</f>
        <v>5.8936000000000002</v>
      </c>
      <c r="O22" s="4">
        <f t="shared" si="8"/>
        <v>622.36416000000008</v>
      </c>
      <c r="P22" s="10"/>
    </row>
    <row r="23" spans="1:16" s="9" customFormat="1" ht="24.75" customHeight="1" x14ac:dyDescent="0.35">
      <c r="A23" s="36">
        <f>IF(I23&lt;&gt;"",1+MAX($A$1:A22),"")</f>
        <v>9</v>
      </c>
      <c r="B23" s="38" t="s">
        <v>41</v>
      </c>
      <c r="C23" s="38" t="s">
        <v>41</v>
      </c>
      <c r="E23" s="33" t="s">
        <v>47</v>
      </c>
      <c r="F23" s="6">
        <f>7*12</f>
        <v>84</v>
      </c>
      <c r="G23" s="1">
        <v>0.1</v>
      </c>
      <c r="H23" s="2">
        <f t="shared" si="4"/>
        <v>92.4</v>
      </c>
      <c r="I23" s="16" t="s">
        <v>25</v>
      </c>
      <c r="J23" s="61">
        <v>6.23</v>
      </c>
      <c r="K23" s="62">
        <f t="shared" si="9"/>
        <v>575.65200000000004</v>
      </c>
      <c r="L23" s="62">
        <v>3.5</v>
      </c>
      <c r="M23" s="62">
        <f t="shared" si="10"/>
        <v>323.40000000000003</v>
      </c>
      <c r="N23" s="61">
        <f t="shared" si="11"/>
        <v>9.73</v>
      </c>
      <c r="O23" s="4">
        <f t="shared" si="8"/>
        <v>899.05200000000013</v>
      </c>
      <c r="P23" s="10"/>
    </row>
    <row r="24" spans="1:16" x14ac:dyDescent="0.35">
      <c r="A24" s="36" t="str">
        <f>IF(I24&lt;&gt;"",1+MAX($A$1:A23),"")</f>
        <v/>
      </c>
      <c r="B24" s="51"/>
      <c r="C24" s="50"/>
      <c r="D24" s="9"/>
      <c r="E24" s="52"/>
      <c r="F24" s="6"/>
      <c r="G24" s="63"/>
      <c r="H24" s="63"/>
      <c r="I24" s="63"/>
      <c r="J24" s="63"/>
      <c r="K24" s="41"/>
      <c r="L24" s="41"/>
      <c r="M24" s="41"/>
      <c r="N24" s="3"/>
      <c r="O24" s="4"/>
      <c r="P24" s="10"/>
    </row>
    <row r="25" spans="1:16" x14ac:dyDescent="0.35">
      <c r="A25" s="36" t="str">
        <f>IF(I25&lt;&gt;"",1+MAX($A$1:A24),"")</f>
        <v/>
      </c>
      <c r="B25" s="51"/>
      <c r="C25" s="50"/>
      <c r="D25" s="58"/>
      <c r="E25" s="58" t="s">
        <v>48</v>
      </c>
      <c r="F25" s="9"/>
      <c r="G25" s="83" t="s">
        <v>49</v>
      </c>
      <c r="H25" s="83"/>
      <c r="I25" s="83"/>
      <c r="J25" s="83"/>
      <c r="K25" s="41"/>
      <c r="L25" s="41"/>
      <c r="M25" s="41"/>
      <c r="N25" s="9"/>
      <c r="O25" s="9"/>
      <c r="P25" s="10"/>
    </row>
    <row r="26" spans="1:16" s="9" customFormat="1" ht="24.75" customHeight="1" x14ac:dyDescent="0.35">
      <c r="A26" s="36">
        <f>IF(I26&lt;&gt;"",1+MAX($A$1:A25),"")</f>
        <v>10</v>
      </c>
      <c r="B26" s="38" t="s">
        <v>50</v>
      </c>
      <c r="C26" s="38" t="s">
        <v>50</v>
      </c>
      <c r="E26" s="33" t="s">
        <v>51</v>
      </c>
      <c r="F26" s="6">
        <v>42.48</v>
      </c>
      <c r="G26" s="1">
        <v>0.1</v>
      </c>
      <c r="H26" s="2">
        <f t="shared" ref="H26:H43" si="12">F26*(1+G26)</f>
        <v>46.728000000000002</v>
      </c>
      <c r="I26" s="16" t="s">
        <v>25</v>
      </c>
      <c r="J26" s="61">
        <v>4.0500000000000007</v>
      </c>
      <c r="K26" s="62">
        <f t="shared" ref="K26:K27" si="13">J26*H26</f>
        <v>189.24840000000003</v>
      </c>
      <c r="L26" s="62">
        <v>2.5</v>
      </c>
      <c r="M26" s="62">
        <f t="shared" ref="M26:M27" si="14">L26*H26</f>
        <v>116.82000000000001</v>
      </c>
      <c r="N26" s="61">
        <f t="shared" ref="N26:N27" si="15">J26+L26</f>
        <v>6.5500000000000007</v>
      </c>
      <c r="O26" s="4">
        <f t="shared" ref="O26:O43" si="16">N26*H26</f>
        <v>306.06840000000005</v>
      </c>
      <c r="P26" s="10"/>
    </row>
    <row r="27" spans="1:16" s="9" customFormat="1" ht="24.75" customHeight="1" x14ac:dyDescent="0.35">
      <c r="A27" s="36">
        <f>IF(I27&lt;&gt;"",1+MAX($A$1:A26),"")</f>
        <v>11</v>
      </c>
      <c r="B27" s="38" t="s">
        <v>50</v>
      </c>
      <c r="C27" s="38" t="s">
        <v>50</v>
      </c>
      <c r="E27" s="33" t="s">
        <v>52</v>
      </c>
      <c r="F27" s="6">
        <v>5.72</v>
      </c>
      <c r="G27" s="1">
        <v>0.1</v>
      </c>
      <c r="H27" s="2">
        <f t="shared" si="12"/>
        <v>6.2919999999999998</v>
      </c>
      <c r="I27" s="16" t="s">
        <v>25</v>
      </c>
      <c r="J27" s="61">
        <v>8.9423999999999992</v>
      </c>
      <c r="K27" s="62">
        <f t="shared" si="13"/>
        <v>56.265580799999995</v>
      </c>
      <c r="L27" s="62">
        <v>5.52</v>
      </c>
      <c r="M27" s="62">
        <f t="shared" si="14"/>
        <v>34.731839999999998</v>
      </c>
      <c r="N27" s="61">
        <f t="shared" si="15"/>
        <v>14.462399999999999</v>
      </c>
      <c r="O27" s="4">
        <f t="shared" si="16"/>
        <v>90.997420799999986</v>
      </c>
      <c r="P27" s="10"/>
    </row>
    <row r="28" spans="1:16" s="9" customFormat="1" ht="24.75" customHeight="1" x14ac:dyDescent="0.35">
      <c r="A28" s="36">
        <f>IF(I28&lt;&gt;"",1+MAX($A$1:A27),"")</f>
        <v>12</v>
      </c>
      <c r="B28" s="38" t="s">
        <v>50</v>
      </c>
      <c r="C28" s="38" t="s">
        <v>50</v>
      </c>
      <c r="E28" s="33" t="s">
        <v>53</v>
      </c>
      <c r="F28" s="6">
        <v>153.01</v>
      </c>
      <c r="G28" s="1">
        <v>0.1</v>
      </c>
      <c r="H28" s="2">
        <f t="shared" si="12"/>
        <v>168.31100000000001</v>
      </c>
      <c r="I28" s="16" t="s">
        <v>25</v>
      </c>
      <c r="J28" s="61">
        <v>7.3386000000000005</v>
      </c>
      <c r="K28" s="62">
        <f t="shared" ref="K28:K43" si="17">J28*H28</f>
        <v>1235.1671046000001</v>
      </c>
      <c r="L28" s="62">
        <v>4.53</v>
      </c>
      <c r="M28" s="62">
        <f t="shared" ref="M28:M43" si="18">L28*H28</f>
        <v>762.44883000000004</v>
      </c>
      <c r="N28" s="61">
        <f t="shared" ref="N28" si="19">J28+L28</f>
        <v>11.868600000000001</v>
      </c>
      <c r="O28" s="4">
        <f t="shared" si="16"/>
        <v>1997.6159346000002</v>
      </c>
      <c r="P28" s="10"/>
    </row>
    <row r="29" spans="1:16" s="9" customFormat="1" ht="24.75" customHeight="1" x14ac:dyDescent="0.35">
      <c r="A29" s="36">
        <f>IF(I29&lt;&gt;"",1+MAX($A$1:A28),"")</f>
        <v>13</v>
      </c>
      <c r="B29" s="38" t="s">
        <v>50</v>
      </c>
      <c r="C29" s="38" t="s">
        <v>50</v>
      </c>
      <c r="E29" s="33" t="s">
        <v>54</v>
      </c>
      <c r="F29" s="6">
        <v>13.82</v>
      </c>
      <c r="G29" s="1">
        <v>0.1</v>
      </c>
      <c r="H29" s="2">
        <f t="shared" si="12"/>
        <v>15.202000000000002</v>
      </c>
      <c r="I29" s="16" t="s">
        <v>25</v>
      </c>
      <c r="J29" s="61">
        <v>2.8998000000000004</v>
      </c>
      <c r="K29" s="62">
        <f t="shared" si="17"/>
        <v>44.08275960000001</v>
      </c>
      <c r="L29" s="62">
        <v>1.79</v>
      </c>
      <c r="M29" s="62">
        <f t="shared" si="18"/>
        <v>27.211580000000005</v>
      </c>
      <c r="N29" s="61">
        <f t="shared" ref="N29" si="20">J29+L29</f>
        <v>4.6898</v>
      </c>
      <c r="O29" s="4">
        <f t="shared" si="16"/>
        <v>71.294339600000001</v>
      </c>
      <c r="P29" s="10"/>
    </row>
    <row r="30" spans="1:16" s="9" customFormat="1" ht="24.75" customHeight="1" x14ac:dyDescent="0.35">
      <c r="A30" s="36">
        <f>IF(I30&lt;&gt;"",1+MAX($A$1:A29),"")</f>
        <v>14</v>
      </c>
      <c r="B30" s="38" t="s">
        <v>50</v>
      </c>
      <c r="C30" s="38" t="s">
        <v>50</v>
      </c>
      <c r="E30" s="33" t="s">
        <v>55</v>
      </c>
      <c r="F30" s="6">
        <v>111.54</v>
      </c>
      <c r="G30" s="1">
        <v>0.1</v>
      </c>
      <c r="H30" s="2">
        <f t="shared" si="12"/>
        <v>122.69400000000002</v>
      </c>
      <c r="I30" s="16" t="s">
        <v>25</v>
      </c>
      <c r="J30" s="61">
        <v>3.2076000000000002</v>
      </c>
      <c r="K30" s="62">
        <f t="shared" si="17"/>
        <v>393.55327440000008</v>
      </c>
      <c r="L30" s="62">
        <v>1.98</v>
      </c>
      <c r="M30" s="62">
        <f t="shared" si="18"/>
        <v>242.93412000000004</v>
      </c>
      <c r="N30" s="61">
        <f t="shared" ref="N30:N32" si="21">J30+L30</f>
        <v>5.1875999999999998</v>
      </c>
      <c r="O30" s="4">
        <f t="shared" si="16"/>
        <v>636.48739440000008</v>
      </c>
      <c r="P30" s="10"/>
    </row>
    <row r="31" spans="1:16" s="9" customFormat="1" ht="24.75" customHeight="1" x14ac:dyDescent="0.35">
      <c r="A31" s="36">
        <f>IF(I31&lt;&gt;"",1+MAX($A$1:A30),"")</f>
        <v>15</v>
      </c>
      <c r="B31" s="38" t="s">
        <v>50</v>
      </c>
      <c r="C31" s="38" t="s">
        <v>50</v>
      </c>
      <c r="E31" s="33" t="s">
        <v>56</v>
      </c>
      <c r="F31" s="6">
        <v>15.65</v>
      </c>
      <c r="G31" s="1">
        <v>0.1</v>
      </c>
      <c r="H31" s="2">
        <f t="shared" si="12"/>
        <v>17.215000000000003</v>
      </c>
      <c r="I31" s="16" t="s">
        <v>25</v>
      </c>
      <c r="J31" s="61">
        <v>4.0500000000000007</v>
      </c>
      <c r="K31" s="62">
        <f t="shared" si="17"/>
        <v>69.720750000000024</v>
      </c>
      <c r="L31" s="62">
        <v>2.5</v>
      </c>
      <c r="M31" s="62">
        <f t="shared" si="18"/>
        <v>43.037500000000009</v>
      </c>
      <c r="N31" s="61">
        <f t="shared" si="21"/>
        <v>6.5500000000000007</v>
      </c>
      <c r="O31" s="4">
        <f t="shared" si="16"/>
        <v>112.75825000000003</v>
      </c>
      <c r="P31" s="10"/>
    </row>
    <row r="32" spans="1:16" s="9" customFormat="1" ht="24.75" customHeight="1" x14ac:dyDescent="0.35">
      <c r="A32" s="36">
        <f>IF(I32&lt;&gt;"",1+MAX($A$1:A31),"")</f>
        <v>16</v>
      </c>
      <c r="B32" s="38" t="s">
        <v>50</v>
      </c>
      <c r="C32" s="38" t="s">
        <v>50</v>
      </c>
      <c r="E32" s="33" t="s">
        <v>57</v>
      </c>
      <c r="F32" s="6">
        <v>121.47</v>
      </c>
      <c r="G32" s="1">
        <v>0.1</v>
      </c>
      <c r="H32" s="2">
        <f t="shared" si="12"/>
        <v>133.61700000000002</v>
      </c>
      <c r="I32" s="16" t="s">
        <v>25</v>
      </c>
      <c r="J32" s="61">
        <v>7.3386000000000005</v>
      </c>
      <c r="K32" s="62">
        <f t="shared" si="17"/>
        <v>980.56171620000021</v>
      </c>
      <c r="L32" s="62">
        <v>4.53</v>
      </c>
      <c r="M32" s="62">
        <f t="shared" si="18"/>
        <v>605.28501000000017</v>
      </c>
      <c r="N32" s="61">
        <f t="shared" si="21"/>
        <v>11.868600000000001</v>
      </c>
      <c r="O32" s="4">
        <f t="shared" si="16"/>
        <v>1585.8467262000004</v>
      </c>
      <c r="P32" s="10"/>
    </row>
    <row r="33" spans="1:16" s="9" customFormat="1" ht="24.75" customHeight="1" x14ac:dyDescent="0.35">
      <c r="A33" s="36">
        <f>IF(I33&lt;&gt;"",1+MAX($A$1:A32),"")</f>
        <v>17</v>
      </c>
      <c r="B33" s="38" t="s">
        <v>50</v>
      </c>
      <c r="C33" s="38" t="s">
        <v>50</v>
      </c>
      <c r="E33" s="33" t="s">
        <v>58</v>
      </c>
      <c r="F33" s="6">
        <v>32.450000000000003</v>
      </c>
      <c r="G33" s="1">
        <v>0.1</v>
      </c>
      <c r="H33" s="2">
        <f t="shared" si="12"/>
        <v>35.695000000000007</v>
      </c>
      <c r="I33" s="16" t="s">
        <v>25</v>
      </c>
      <c r="J33" s="61">
        <v>2.8998000000000004</v>
      </c>
      <c r="K33" s="62">
        <f t="shared" si="17"/>
        <v>103.50836100000004</v>
      </c>
      <c r="L33" s="62">
        <v>1.79</v>
      </c>
      <c r="M33" s="62">
        <f t="shared" si="18"/>
        <v>63.894050000000014</v>
      </c>
      <c r="N33" s="61">
        <f t="shared" ref="N33:N35" si="22">J33+L33</f>
        <v>4.6898</v>
      </c>
      <c r="O33" s="4">
        <f t="shared" si="16"/>
        <v>167.40241100000003</v>
      </c>
      <c r="P33" s="10"/>
    </row>
    <row r="34" spans="1:16" s="9" customFormat="1" ht="24.75" customHeight="1" x14ac:dyDescent="0.35">
      <c r="A34" s="36">
        <f>IF(I34&lt;&gt;"",1+MAX($A$1:A33),"")</f>
        <v>18</v>
      </c>
      <c r="B34" s="38" t="s">
        <v>50</v>
      </c>
      <c r="C34" s="38" t="s">
        <v>50</v>
      </c>
      <c r="E34" s="33" t="s">
        <v>59</v>
      </c>
      <c r="F34" s="6">
        <v>122.21</v>
      </c>
      <c r="G34" s="1">
        <v>0.1</v>
      </c>
      <c r="H34" s="2">
        <f t="shared" si="12"/>
        <v>134.43100000000001</v>
      </c>
      <c r="I34" s="16" t="s">
        <v>25</v>
      </c>
      <c r="J34" s="61">
        <v>2.8998000000000004</v>
      </c>
      <c r="K34" s="62">
        <f t="shared" si="17"/>
        <v>389.82301380000007</v>
      </c>
      <c r="L34" s="62">
        <v>1.79</v>
      </c>
      <c r="M34" s="62">
        <f t="shared" si="18"/>
        <v>240.63149000000001</v>
      </c>
      <c r="N34" s="61">
        <f t="shared" si="22"/>
        <v>4.6898</v>
      </c>
      <c r="O34" s="4">
        <f t="shared" si="16"/>
        <v>630.4545038</v>
      </c>
      <c r="P34" s="10"/>
    </row>
    <row r="35" spans="1:16" s="9" customFormat="1" ht="24.75" customHeight="1" x14ac:dyDescent="0.35">
      <c r="A35" s="36">
        <f>IF(I35&lt;&gt;"",1+MAX($A$1:A34),"")</f>
        <v>19</v>
      </c>
      <c r="B35" s="38" t="s">
        <v>50</v>
      </c>
      <c r="C35" s="38" t="s">
        <v>50</v>
      </c>
      <c r="E35" s="33" t="s">
        <v>60</v>
      </c>
      <c r="F35" s="6">
        <v>96.88</v>
      </c>
      <c r="G35" s="1">
        <v>0.1</v>
      </c>
      <c r="H35" s="2">
        <f t="shared" si="12"/>
        <v>106.568</v>
      </c>
      <c r="I35" s="16" t="s">
        <v>25</v>
      </c>
      <c r="J35" s="61">
        <v>3.2076000000000002</v>
      </c>
      <c r="K35" s="62">
        <f t="shared" si="17"/>
        <v>341.82751680000001</v>
      </c>
      <c r="L35" s="62">
        <v>1.98</v>
      </c>
      <c r="M35" s="62">
        <f t="shared" si="18"/>
        <v>211.00463999999999</v>
      </c>
      <c r="N35" s="61">
        <f t="shared" si="22"/>
        <v>5.1875999999999998</v>
      </c>
      <c r="O35" s="4">
        <f t="shared" si="16"/>
        <v>552.83215680000001</v>
      </c>
      <c r="P35" s="10"/>
    </row>
    <row r="36" spans="1:16" s="9" customFormat="1" ht="14.5" x14ac:dyDescent="0.35">
      <c r="A36" s="36" t="str">
        <f>IF(I36&lt;&gt;"",1+MAX($A$1:A35),"")</f>
        <v/>
      </c>
      <c r="B36" s="38"/>
      <c r="C36" s="57"/>
      <c r="E36" s="33"/>
      <c r="F36" s="6"/>
      <c r="G36" s="1"/>
      <c r="H36" s="2"/>
      <c r="I36" s="16"/>
      <c r="J36" s="3"/>
      <c r="K36" s="41"/>
      <c r="L36" s="41"/>
      <c r="M36" s="41"/>
      <c r="N36" s="3"/>
      <c r="O36" s="4"/>
      <c r="P36" s="10"/>
    </row>
    <row r="37" spans="1:16" x14ac:dyDescent="0.35">
      <c r="A37" s="36" t="str">
        <f>IF(I37&lt;&gt;"",1+MAX($A$1:A36),"")</f>
        <v/>
      </c>
      <c r="B37" s="51"/>
      <c r="C37" s="50"/>
      <c r="D37" s="58"/>
      <c r="E37" s="58" t="s">
        <v>61</v>
      </c>
      <c r="F37" s="9"/>
      <c r="G37" s="83" t="s">
        <v>62</v>
      </c>
      <c r="H37" s="83"/>
      <c r="I37" s="83"/>
      <c r="J37" s="83"/>
      <c r="K37" s="41"/>
      <c r="L37" s="41"/>
      <c r="M37" s="41"/>
      <c r="N37" s="9"/>
      <c r="O37" s="9"/>
      <c r="P37" s="10"/>
    </row>
    <row r="38" spans="1:16" s="9" customFormat="1" ht="24.75" customHeight="1" x14ac:dyDescent="0.35">
      <c r="A38" s="36">
        <f>IF(I38&lt;&gt;"",1+MAX($A$1:A37),"")</f>
        <v>20</v>
      </c>
      <c r="B38" s="38" t="s">
        <v>50</v>
      </c>
      <c r="C38" s="38" t="s">
        <v>50</v>
      </c>
      <c r="E38" s="33" t="s">
        <v>63</v>
      </c>
      <c r="F38" s="6">
        <v>10.17</v>
      </c>
      <c r="G38" s="1">
        <v>0.1</v>
      </c>
      <c r="H38" s="2">
        <f t="shared" si="12"/>
        <v>11.187000000000001</v>
      </c>
      <c r="I38" s="16" t="s">
        <v>25</v>
      </c>
      <c r="J38" s="61">
        <v>3.7380000000000004</v>
      </c>
      <c r="K38" s="62">
        <f t="shared" ref="K38:K41" si="23">J38*H38</f>
        <v>41.817006000000006</v>
      </c>
      <c r="L38" s="62">
        <v>2.1</v>
      </c>
      <c r="M38" s="62">
        <f t="shared" ref="M38:M41" si="24">L38*H38</f>
        <v>23.492700000000003</v>
      </c>
      <c r="N38" s="61">
        <f t="shared" ref="N38:N41" si="25">J38+L38</f>
        <v>5.838000000000001</v>
      </c>
      <c r="O38" s="4">
        <f t="shared" si="16"/>
        <v>65.30970600000002</v>
      </c>
      <c r="P38" s="10"/>
    </row>
    <row r="39" spans="1:16" s="9" customFormat="1" ht="24.75" customHeight="1" x14ac:dyDescent="0.35">
      <c r="A39" s="36">
        <f>IF(I39&lt;&gt;"",1+MAX($A$1:A38),"")</f>
        <v>21</v>
      </c>
      <c r="B39" s="38" t="s">
        <v>50</v>
      </c>
      <c r="C39" s="38" t="s">
        <v>50</v>
      </c>
      <c r="E39" s="33" t="s">
        <v>64</v>
      </c>
      <c r="F39" s="6">
        <v>11.43</v>
      </c>
      <c r="G39" s="1">
        <v>0.1</v>
      </c>
      <c r="H39" s="2">
        <f t="shared" si="12"/>
        <v>12.573</v>
      </c>
      <c r="I39" s="16" t="s">
        <v>25</v>
      </c>
      <c r="J39" s="61">
        <v>4.45</v>
      </c>
      <c r="K39" s="62">
        <f t="shared" si="23"/>
        <v>55.949850000000005</v>
      </c>
      <c r="L39" s="62">
        <v>2.5</v>
      </c>
      <c r="M39" s="62">
        <f t="shared" si="24"/>
        <v>31.432500000000001</v>
      </c>
      <c r="N39" s="61">
        <f t="shared" si="25"/>
        <v>6.95</v>
      </c>
      <c r="O39" s="4">
        <f t="shared" si="16"/>
        <v>87.382350000000002</v>
      </c>
      <c r="P39" s="10"/>
    </row>
    <row r="40" spans="1:16" s="9" customFormat="1" ht="24.75" customHeight="1" x14ac:dyDescent="0.35">
      <c r="A40" s="36">
        <f>IF(I40&lt;&gt;"",1+MAX($A$1:A39),"")</f>
        <v>22</v>
      </c>
      <c r="B40" s="38" t="s">
        <v>50</v>
      </c>
      <c r="C40" s="38" t="s">
        <v>50</v>
      </c>
      <c r="E40" s="33" t="s">
        <v>65</v>
      </c>
      <c r="F40" s="6">
        <v>58.59</v>
      </c>
      <c r="G40" s="1">
        <v>0.1</v>
      </c>
      <c r="H40" s="2">
        <f t="shared" si="12"/>
        <v>64.449000000000012</v>
      </c>
      <c r="I40" s="16" t="s">
        <v>25</v>
      </c>
      <c r="J40" s="61">
        <v>3.1684000000000001</v>
      </c>
      <c r="K40" s="62">
        <f t="shared" si="23"/>
        <v>204.20021160000005</v>
      </c>
      <c r="L40" s="62">
        <v>1.78</v>
      </c>
      <c r="M40" s="62">
        <f t="shared" si="24"/>
        <v>114.71922000000002</v>
      </c>
      <c r="N40" s="61">
        <f t="shared" si="25"/>
        <v>4.9484000000000004</v>
      </c>
      <c r="O40" s="4">
        <f t="shared" si="16"/>
        <v>318.91943160000011</v>
      </c>
      <c r="P40" s="10"/>
    </row>
    <row r="41" spans="1:16" s="9" customFormat="1" ht="24.75" customHeight="1" x14ac:dyDescent="0.35">
      <c r="A41" s="36">
        <f>IF(I41&lt;&gt;"",1+MAX($A$1:A40),"")</f>
        <v>23</v>
      </c>
      <c r="B41" s="38" t="s">
        <v>50</v>
      </c>
      <c r="C41" s="38" t="s">
        <v>50</v>
      </c>
      <c r="E41" s="33" t="s">
        <v>66</v>
      </c>
      <c r="F41" s="6">
        <v>85.72</v>
      </c>
      <c r="G41" s="1">
        <v>0.1</v>
      </c>
      <c r="H41" s="2">
        <f t="shared" si="12"/>
        <v>94.292000000000002</v>
      </c>
      <c r="I41" s="16" t="s">
        <v>25</v>
      </c>
      <c r="J41" s="61">
        <v>5.0907999999999998</v>
      </c>
      <c r="K41" s="62">
        <f t="shared" si="23"/>
        <v>480.0217136</v>
      </c>
      <c r="L41" s="62">
        <v>2.86</v>
      </c>
      <c r="M41" s="62">
        <f t="shared" si="24"/>
        <v>269.67511999999999</v>
      </c>
      <c r="N41" s="61">
        <f t="shared" si="25"/>
        <v>7.9507999999999992</v>
      </c>
      <c r="O41" s="4">
        <f t="shared" si="16"/>
        <v>749.69683359999999</v>
      </c>
      <c r="P41" s="10"/>
    </row>
    <row r="42" spans="1:16" s="9" customFormat="1" ht="24.75" customHeight="1" x14ac:dyDescent="0.35">
      <c r="A42" s="36">
        <f>IF(I42&lt;&gt;"",1+MAX($A$1:A41),"")</f>
        <v>24</v>
      </c>
      <c r="B42" s="38" t="s">
        <v>50</v>
      </c>
      <c r="C42" s="38" t="s">
        <v>50</v>
      </c>
      <c r="E42" s="33" t="s">
        <v>67</v>
      </c>
      <c r="F42" s="6">
        <v>50.56</v>
      </c>
      <c r="G42" s="1">
        <v>0.1</v>
      </c>
      <c r="H42" s="2">
        <f t="shared" si="12"/>
        <v>55.616000000000007</v>
      </c>
      <c r="I42" s="16" t="s">
        <v>25</v>
      </c>
      <c r="J42" s="61">
        <v>5.7672000000000008</v>
      </c>
      <c r="K42" s="62">
        <f t="shared" ref="K42" si="26">J42*H42</f>
        <v>320.74859520000007</v>
      </c>
      <c r="L42" s="62">
        <v>3.24</v>
      </c>
      <c r="M42" s="62">
        <f t="shared" ref="M42" si="27">L42*H42</f>
        <v>180.19584000000003</v>
      </c>
      <c r="N42" s="61">
        <f t="shared" ref="N42" si="28">J42+L42</f>
        <v>9.007200000000001</v>
      </c>
      <c r="O42" s="4">
        <f t="shared" si="16"/>
        <v>500.9444352000001</v>
      </c>
      <c r="P42" s="10"/>
    </row>
    <row r="43" spans="1:16" s="9" customFormat="1" ht="24.75" customHeight="1" x14ac:dyDescent="0.35">
      <c r="A43" s="36">
        <f>IF(I43&lt;&gt;"",1+MAX($A$1:A42),"")</f>
        <v>25</v>
      </c>
      <c r="B43" s="38" t="s">
        <v>50</v>
      </c>
      <c r="C43" s="38" t="s">
        <v>50</v>
      </c>
      <c r="E43" s="33" t="s">
        <v>68</v>
      </c>
      <c r="F43" s="6">
        <v>21.18</v>
      </c>
      <c r="G43" s="1">
        <v>0.1</v>
      </c>
      <c r="H43" s="2">
        <f t="shared" si="12"/>
        <v>23.298000000000002</v>
      </c>
      <c r="I43" s="16" t="s">
        <v>25</v>
      </c>
      <c r="J43" s="61">
        <v>3.56</v>
      </c>
      <c r="K43" s="62">
        <f t="shared" si="17"/>
        <v>82.940880000000007</v>
      </c>
      <c r="L43" s="62">
        <v>2</v>
      </c>
      <c r="M43" s="62">
        <f t="shared" si="18"/>
        <v>46.596000000000004</v>
      </c>
      <c r="N43" s="61">
        <f t="shared" ref="N43" si="29">J43+L43</f>
        <v>5.5600000000000005</v>
      </c>
      <c r="O43" s="4">
        <f t="shared" si="16"/>
        <v>129.53688000000002</v>
      </c>
      <c r="P43" s="10"/>
    </row>
    <row r="44" spans="1:16" s="9" customFormat="1" ht="14.5" x14ac:dyDescent="0.35">
      <c r="A44" s="36" t="str">
        <f>IF(I44&lt;&gt;"",1+MAX($A$1:A43),"")</f>
        <v/>
      </c>
      <c r="B44" s="38"/>
      <c r="C44" s="57"/>
      <c r="E44" s="33"/>
      <c r="F44" s="6"/>
      <c r="G44" s="1"/>
      <c r="H44" s="2"/>
      <c r="I44" s="16"/>
      <c r="J44" s="3"/>
      <c r="K44" s="41"/>
      <c r="L44" s="41"/>
      <c r="M44" s="41"/>
      <c r="N44" s="3"/>
      <c r="O44" s="4"/>
      <c r="P44" s="10"/>
    </row>
    <row r="45" spans="1:16" x14ac:dyDescent="0.35">
      <c r="A45" s="36" t="str">
        <f>IF(I45&lt;&gt;"",1+MAX($A$1:A44),"")</f>
        <v/>
      </c>
      <c r="B45" s="51"/>
      <c r="C45" s="50"/>
      <c r="D45" s="58"/>
      <c r="E45" s="58" t="s">
        <v>69</v>
      </c>
      <c r="F45" s="9"/>
      <c r="G45" s="83" t="s">
        <v>62</v>
      </c>
      <c r="H45" s="83"/>
      <c r="I45" s="83"/>
      <c r="J45" s="83"/>
      <c r="K45" s="41"/>
      <c r="L45" s="41"/>
      <c r="M45" s="41"/>
      <c r="N45" s="9"/>
      <c r="O45" s="9"/>
      <c r="P45" s="10"/>
    </row>
    <row r="46" spans="1:16" s="9" customFormat="1" ht="24.75" customHeight="1" x14ac:dyDescent="0.35">
      <c r="A46" s="36">
        <f>IF(I46&lt;&gt;"",1+MAX($A$1:A45),"")</f>
        <v>26</v>
      </c>
      <c r="B46" s="38" t="s">
        <v>70</v>
      </c>
      <c r="C46" s="38" t="s">
        <v>70</v>
      </c>
      <c r="E46" s="33" t="s">
        <v>71</v>
      </c>
      <c r="F46" s="6">
        <v>10.23</v>
      </c>
      <c r="G46" s="1">
        <v>0.1</v>
      </c>
      <c r="H46" s="2">
        <f t="shared" ref="H46:H48" si="30">F46*(1+G46)</f>
        <v>11.253000000000002</v>
      </c>
      <c r="I46" s="16" t="s">
        <v>25</v>
      </c>
      <c r="J46" s="61">
        <v>3.7736000000000001</v>
      </c>
      <c r="K46" s="62">
        <f t="shared" ref="K46:K48" si="31">J46*H46</f>
        <v>42.46432080000001</v>
      </c>
      <c r="L46" s="62">
        <v>2.12</v>
      </c>
      <c r="M46" s="62">
        <f t="shared" ref="M46:M48" si="32">L46*H46</f>
        <v>23.856360000000006</v>
      </c>
      <c r="N46" s="61">
        <f t="shared" ref="N46:N48" si="33">J46+L46</f>
        <v>5.8936000000000002</v>
      </c>
      <c r="O46" s="4">
        <f t="shared" ref="O46:O48" si="34">N46*H46</f>
        <v>66.320680800000019</v>
      </c>
      <c r="P46" s="10"/>
    </row>
    <row r="47" spans="1:16" s="9" customFormat="1" ht="24.75" customHeight="1" x14ac:dyDescent="0.35">
      <c r="A47" s="36">
        <f>IF(I47&lt;&gt;"",1+MAX($A$1:A46),"")</f>
        <v>27</v>
      </c>
      <c r="B47" s="38" t="s">
        <v>70</v>
      </c>
      <c r="C47" s="38" t="s">
        <v>70</v>
      </c>
      <c r="E47" s="33" t="s">
        <v>68</v>
      </c>
      <c r="F47" s="6">
        <v>12.61</v>
      </c>
      <c r="G47" s="1">
        <v>0.1</v>
      </c>
      <c r="H47" s="2">
        <f t="shared" si="30"/>
        <v>13.871</v>
      </c>
      <c r="I47" s="16" t="s">
        <v>25</v>
      </c>
      <c r="J47" s="61">
        <v>3.56</v>
      </c>
      <c r="K47" s="62">
        <f t="shared" si="31"/>
        <v>49.380760000000002</v>
      </c>
      <c r="L47" s="62">
        <v>2</v>
      </c>
      <c r="M47" s="62">
        <f t="shared" si="32"/>
        <v>27.742000000000001</v>
      </c>
      <c r="N47" s="61">
        <f t="shared" si="33"/>
        <v>5.5600000000000005</v>
      </c>
      <c r="O47" s="4">
        <f t="shared" si="34"/>
        <v>77.122760000000014</v>
      </c>
      <c r="P47" s="10"/>
    </row>
    <row r="48" spans="1:16" s="9" customFormat="1" ht="24.75" customHeight="1" x14ac:dyDescent="0.35">
      <c r="A48" s="36">
        <f>IF(I48&lt;&gt;"",1+MAX($A$1:A47),"")</f>
        <v>28</v>
      </c>
      <c r="B48" s="38" t="s">
        <v>70</v>
      </c>
      <c r="C48" s="38" t="s">
        <v>70</v>
      </c>
      <c r="E48" s="33" t="s">
        <v>65</v>
      </c>
      <c r="F48" s="6">
        <v>8.25</v>
      </c>
      <c r="G48" s="1">
        <v>0.1</v>
      </c>
      <c r="H48" s="2">
        <f t="shared" si="30"/>
        <v>9.0750000000000011</v>
      </c>
      <c r="I48" s="16" t="s">
        <v>25</v>
      </c>
      <c r="J48" s="61">
        <v>3.1684000000000001</v>
      </c>
      <c r="K48" s="62">
        <f t="shared" si="31"/>
        <v>28.753230000000006</v>
      </c>
      <c r="L48" s="62">
        <v>1.78</v>
      </c>
      <c r="M48" s="62">
        <f t="shared" si="32"/>
        <v>16.153500000000001</v>
      </c>
      <c r="N48" s="61">
        <f t="shared" si="33"/>
        <v>4.9484000000000004</v>
      </c>
      <c r="O48" s="4">
        <f t="shared" si="34"/>
        <v>44.90673000000001</v>
      </c>
      <c r="P48" s="10"/>
    </row>
    <row r="49" spans="1:16" x14ac:dyDescent="0.35">
      <c r="A49" s="36" t="str">
        <f>IF(I49&lt;&gt;"",1+MAX($A$1:A48),"")</f>
        <v/>
      </c>
      <c r="B49" s="51"/>
      <c r="C49" s="50"/>
      <c r="D49" s="9"/>
      <c r="E49" s="52"/>
      <c r="F49" s="6"/>
      <c r="G49" s="1"/>
      <c r="H49" s="2"/>
      <c r="I49" s="16"/>
      <c r="J49" s="41"/>
      <c r="K49" s="41"/>
      <c r="L49" s="41"/>
      <c r="M49" s="41"/>
      <c r="N49" s="3"/>
      <c r="O49" s="4"/>
      <c r="P49" s="10"/>
    </row>
    <row r="50" spans="1:16" x14ac:dyDescent="0.35">
      <c r="A50" s="36" t="str">
        <f>IF(I50&lt;&gt;"",1+MAX($A$1:A49),"")</f>
        <v/>
      </c>
      <c r="B50" s="51"/>
      <c r="C50" s="50"/>
      <c r="D50" s="48"/>
      <c r="E50" s="53" t="s">
        <v>72</v>
      </c>
      <c r="F50" s="6"/>
      <c r="G50" s="83"/>
      <c r="H50" s="83"/>
      <c r="I50" s="16"/>
      <c r="J50" s="41"/>
      <c r="K50" s="41"/>
      <c r="L50" s="41"/>
      <c r="M50" s="41"/>
      <c r="N50" s="3"/>
      <c r="O50" s="4"/>
      <c r="P50" s="10"/>
    </row>
    <row r="51" spans="1:16" x14ac:dyDescent="0.35">
      <c r="A51" s="36" t="str">
        <f>IF(I51&lt;&gt;"",1+MAX($A$1:A50),"")</f>
        <v/>
      </c>
      <c r="B51" s="51"/>
      <c r="C51" s="50"/>
      <c r="D51" s="9"/>
      <c r="E51" s="52"/>
      <c r="F51" s="6"/>
      <c r="G51" s="63"/>
      <c r="H51" s="63"/>
      <c r="I51" s="63"/>
      <c r="J51" s="63"/>
      <c r="K51" s="41"/>
      <c r="L51" s="41"/>
      <c r="M51" s="41"/>
      <c r="N51" s="3"/>
      <c r="O51" s="4"/>
      <c r="P51" s="10"/>
    </row>
    <row r="52" spans="1:16" x14ac:dyDescent="0.35">
      <c r="A52" s="36" t="str">
        <f>IF(I52&lt;&gt;"",1+MAX($A$1:A51),"")</f>
        <v/>
      </c>
      <c r="B52" s="51"/>
      <c r="C52" s="50"/>
      <c r="D52" s="58"/>
      <c r="E52" s="58" t="s">
        <v>73</v>
      </c>
      <c r="F52" s="9"/>
      <c r="G52" s="59"/>
      <c r="H52" s="59"/>
      <c r="I52" s="59"/>
      <c r="J52" s="59"/>
      <c r="K52" s="41"/>
      <c r="L52" s="41"/>
      <c r="M52" s="41"/>
      <c r="N52" s="9"/>
      <c r="O52" s="9"/>
      <c r="P52" s="10"/>
    </row>
    <row r="53" spans="1:16" s="9" customFormat="1" ht="24.75" customHeight="1" x14ac:dyDescent="0.35">
      <c r="A53" s="36">
        <f>IF(I53&lt;&gt;"",1+MAX($A$1:A52),"")</f>
        <v>29</v>
      </c>
      <c r="B53" s="38" t="s">
        <v>50</v>
      </c>
      <c r="C53" s="38" t="s">
        <v>50</v>
      </c>
      <c r="E53" s="33" t="s">
        <v>74</v>
      </c>
      <c r="F53" s="6">
        <v>2</v>
      </c>
      <c r="G53" s="1">
        <v>0</v>
      </c>
      <c r="H53" s="2">
        <f t="shared" ref="H53:H69" si="35">F53*(1+G53)</f>
        <v>2</v>
      </c>
      <c r="I53" s="16" t="s">
        <v>30</v>
      </c>
      <c r="J53" s="60">
        <v>13.65</v>
      </c>
      <c r="K53" s="41">
        <f t="shared" ref="K53:K69" si="36">J53*H53</f>
        <v>27.3</v>
      </c>
      <c r="L53" s="41">
        <v>21</v>
      </c>
      <c r="M53" s="41">
        <f t="shared" ref="M53:M69" si="37">L53*H53</f>
        <v>42</v>
      </c>
      <c r="N53" s="3">
        <f>J53+L53</f>
        <v>34.65</v>
      </c>
      <c r="O53" s="4">
        <f t="shared" ref="O53:O69" si="38">N53*H53</f>
        <v>69.3</v>
      </c>
      <c r="P53" s="10"/>
    </row>
    <row r="54" spans="1:16" s="9" customFormat="1" ht="24.75" customHeight="1" x14ac:dyDescent="0.35">
      <c r="A54" s="36">
        <f>IF(I54&lt;&gt;"",1+MAX($A$1:A53),"")</f>
        <v>30</v>
      </c>
      <c r="B54" s="38" t="s">
        <v>50</v>
      </c>
      <c r="C54" s="38" t="s">
        <v>50</v>
      </c>
      <c r="E54" s="33" t="s">
        <v>75</v>
      </c>
      <c r="F54" s="6">
        <v>8</v>
      </c>
      <c r="G54" s="1">
        <v>0</v>
      </c>
      <c r="H54" s="2">
        <f t="shared" si="35"/>
        <v>8</v>
      </c>
      <c r="I54" s="16" t="s">
        <v>30</v>
      </c>
      <c r="J54" s="60">
        <v>11.05</v>
      </c>
      <c r="K54" s="41">
        <f t="shared" si="36"/>
        <v>88.4</v>
      </c>
      <c r="L54" s="41">
        <v>17</v>
      </c>
      <c r="M54" s="41">
        <f t="shared" si="37"/>
        <v>136</v>
      </c>
      <c r="N54" s="3">
        <f t="shared" ref="N54:N69" si="39">J54+L54</f>
        <v>28.05</v>
      </c>
      <c r="O54" s="4">
        <f t="shared" si="38"/>
        <v>224.4</v>
      </c>
      <c r="P54" s="10"/>
    </row>
    <row r="55" spans="1:16" s="9" customFormat="1" ht="24.75" customHeight="1" x14ac:dyDescent="0.35">
      <c r="A55" s="36">
        <f>IF(I55&lt;&gt;"",1+MAX($A$1:A54),"")</f>
        <v>31</v>
      </c>
      <c r="B55" s="38" t="s">
        <v>50</v>
      </c>
      <c r="C55" s="38" t="s">
        <v>50</v>
      </c>
      <c r="E55" s="33" t="s">
        <v>76</v>
      </c>
      <c r="F55" s="6">
        <v>2</v>
      </c>
      <c r="G55" s="1">
        <v>0</v>
      </c>
      <c r="H55" s="2">
        <f t="shared" si="35"/>
        <v>2</v>
      </c>
      <c r="I55" s="16" t="s">
        <v>30</v>
      </c>
      <c r="J55" s="60">
        <v>16.25</v>
      </c>
      <c r="K55" s="41">
        <f t="shared" si="36"/>
        <v>32.5</v>
      </c>
      <c r="L55" s="41">
        <v>25</v>
      </c>
      <c r="M55" s="41">
        <f t="shared" si="37"/>
        <v>50</v>
      </c>
      <c r="N55" s="3">
        <f t="shared" si="39"/>
        <v>41.25</v>
      </c>
      <c r="O55" s="4">
        <f t="shared" si="38"/>
        <v>82.5</v>
      </c>
      <c r="P55" s="10"/>
    </row>
    <row r="56" spans="1:16" s="9" customFormat="1" ht="24.75" customHeight="1" x14ac:dyDescent="0.35">
      <c r="A56" s="36">
        <f>IF(I56&lt;&gt;"",1+MAX($A$1:A55),"")</f>
        <v>32</v>
      </c>
      <c r="B56" s="38" t="s">
        <v>50</v>
      </c>
      <c r="C56" s="38" t="s">
        <v>50</v>
      </c>
      <c r="E56" s="33" t="s">
        <v>77</v>
      </c>
      <c r="F56" s="6">
        <v>8</v>
      </c>
      <c r="G56" s="1">
        <v>0</v>
      </c>
      <c r="H56" s="2">
        <f t="shared" si="35"/>
        <v>8</v>
      </c>
      <c r="I56" s="16" t="s">
        <v>30</v>
      </c>
      <c r="J56" s="60">
        <v>14.950000000000001</v>
      </c>
      <c r="K56" s="41">
        <f t="shared" si="36"/>
        <v>119.60000000000001</v>
      </c>
      <c r="L56" s="41">
        <v>23</v>
      </c>
      <c r="M56" s="41">
        <f t="shared" si="37"/>
        <v>184</v>
      </c>
      <c r="N56" s="3">
        <f t="shared" si="39"/>
        <v>37.950000000000003</v>
      </c>
      <c r="O56" s="4">
        <f t="shared" si="38"/>
        <v>303.60000000000002</v>
      </c>
      <c r="P56" s="10"/>
    </row>
    <row r="57" spans="1:16" s="9" customFormat="1" ht="24.75" customHeight="1" x14ac:dyDescent="0.35">
      <c r="A57" s="36">
        <f>IF(I57&lt;&gt;"",1+MAX($A$1:A56),"")</f>
        <v>33</v>
      </c>
      <c r="B57" s="38" t="s">
        <v>50</v>
      </c>
      <c r="C57" s="38" t="s">
        <v>50</v>
      </c>
      <c r="E57" s="33" t="s">
        <v>78</v>
      </c>
      <c r="F57" s="6">
        <v>7</v>
      </c>
      <c r="G57" s="1">
        <v>0</v>
      </c>
      <c r="H57" s="2">
        <f t="shared" si="35"/>
        <v>7</v>
      </c>
      <c r="I57" s="16" t="s">
        <v>30</v>
      </c>
      <c r="J57" s="60">
        <v>9.1</v>
      </c>
      <c r="K57" s="41">
        <f t="shared" si="36"/>
        <v>63.699999999999996</v>
      </c>
      <c r="L57" s="41">
        <v>14</v>
      </c>
      <c r="M57" s="41">
        <f t="shared" si="37"/>
        <v>98</v>
      </c>
      <c r="N57" s="3">
        <f t="shared" si="39"/>
        <v>23.1</v>
      </c>
      <c r="O57" s="4">
        <f t="shared" si="38"/>
        <v>161.70000000000002</v>
      </c>
      <c r="P57" s="10"/>
    </row>
    <row r="58" spans="1:16" s="9" customFormat="1" ht="24.75" customHeight="1" x14ac:dyDescent="0.35">
      <c r="A58" s="36">
        <f>IF(I58&lt;&gt;"",1+MAX($A$1:A57),"")</f>
        <v>34</v>
      </c>
      <c r="B58" s="38" t="s">
        <v>50</v>
      </c>
      <c r="C58" s="38" t="s">
        <v>50</v>
      </c>
      <c r="E58" s="33" t="s">
        <v>79</v>
      </c>
      <c r="F58" s="6">
        <v>1</v>
      </c>
      <c r="G58" s="1">
        <v>0</v>
      </c>
      <c r="H58" s="2">
        <f t="shared" si="35"/>
        <v>1</v>
      </c>
      <c r="I58" s="16" t="s">
        <v>30</v>
      </c>
      <c r="J58" s="60">
        <v>16.25</v>
      </c>
      <c r="K58" s="41">
        <f t="shared" si="36"/>
        <v>16.25</v>
      </c>
      <c r="L58" s="41">
        <v>25</v>
      </c>
      <c r="M58" s="41">
        <f t="shared" si="37"/>
        <v>25</v>
      </c>
      <c r="N58" s="3">
        <f t="shared" si="39"/>
        <v>41.25</v>
      </c>
      <c r="O58" s="4">
        <f t="shared" si="38"/>
        <v>41.25</v>
      </c>
      <c r="P58" s="10"/>
    </row>
    <row r="59" spans="1:16" s="9" customFormat="1" ht="24.75" customHeight="1" x14ac:dyDescent="0.35">
      <c r="A59" s="36">
        <f>IF(I59&lt;&gt;"",1+MAX($A$1:A58),"")</f>
        <v>35</v>
      </c>
      <c r="B59" s="38" t="s">
        <v>50</v>
      </c>
      <c r="C59" s="38" t="s">
        <v>50</v>
      </c>
      <c r="E59" s="33" t="s">
        <v>80</v>
      </c>
      <c r="F59" s="6">
        <v>1</v>
      </c>
      <c r="G59" s="1">
        <v>0</v>
      </c>
      <c r="H59" s="2">
        <f t="shared" si="35"/>
        <v>1</v>
      </c>
      <c r="I59" s="16" t="s">
        <v>30</v>
      </c>
      <c r="J59" s="60">
        <v>16.25</v>
      </c>
      <c r="K59" s="41">
        <f t="shared" si="36"/>
        <v>16.25</v>
      </c>
      <c r="L59" s="41">
        <v>25</v>
      </c>
      <c r="M59" s="41">
        <f t="shared" si="37"/>
        <v>25</v>
      </c>
      <c r="N59" s="3">
        <f t="shared" si="39"/>
        <v>41.25</v>
      </c>
      <c r="O59" s="4">
        <f t="shared" si="38"/>
        <v>41.25</v>
      </c>
      <c r="P59" s="10"/>
    </row>
    <row r="60" spans="1:16" s="9" customFormat="1" ht="24.75" customHeight="1" x14ac:dyDescent="0.35">
      <c r="A60" s="36">
        <f>IF(I60&lt;&gt;"",1+MAX($A$1:A59),"")</f>
        <v>36</v>
      </c>
      <c r="B60" s="38" t="s">
        <v>50</v>
      </c>
      <c r="C60" s="38" t="s">
        <v>50</v>
      </c>
      <c r="E60" s="33" t="s">
        <v>81</v>
      </c>
      <c r="F60" s="6">
        <v>1</v>
      </c>
      <c r="G60" s="1">
        <v>0</v>
      </c>
      <c r="H60" s="2">
        <f t="shared" si="35"/>
        <v>1</v>
      </c>
      <c r="I60" s="16" t="s">
        <v>30</v>
      </c>
      <c r="J60" s="60">
        <v>16.25</v>
      </c>
      <c r="K60" s="41">
        <f t="shared" si="36"/>
        <v>16.25</v>
      </c>
      <c r="L60" s="41">
        <v>25</v>
      </c>
      <c r="M60" s="41">
        <f t="shared" si="37"/>
        <v>25</v>
      </c>
      <c r="N60" s="3">
        <f t="shared" si="39"/>
        <v>41.25</v>
      </c>
      <c r="O60" s="4">
        <f t="shared" si="38"/>
        <v>41.25</v>
      </c>
      <c r="P60" s="10"/>
    </row>
    <row r="61" spans="1:16" s="9" customFormat="1" ht="24.75" customHeight="1" x14ac:dyDescent="0.35">
      <c r="A61" s="36">
        <f>IF(I61&lt;&gt;"",1+MAX($A$1:A60),"")</f>
        <v>37</v>
      </c>
      <c r="B61" s="38" t="s">
        <v>50</v>
      </c>
      <c r="C61" s="38" t="s">
        <v>50</v>
      </c>
      <c r="E61" s="33" t="s">
        <v>82</v>
      </c>
      <c r="F61" s="6">
        <v>3</v>
      </c>
      <c r="G61" s="1">
        <v>0</v>
      </c>
      <c r="H61" s="2">
        <f t="shared" si="35"/>
        <v>3</v>
      </c>
      <c r="I61" s="16" t="s">
        <v>30</v>
      </c>
      <c r="J61" s="60">
        <v>14.3</v>
      </c>
      <c r="K61" s="41">
        <f t="shared" si="36"/>
        <v>42.900000000000006</v>
      </c>
      <c r="L61" s="41">
        <v>22</v>
      </c>
      <c r="M61" s="41">
        <f t="shared" si="37"/>
        <v>66</v>
      </c>
      <c r="N61" s="3">
        <f t="shared" si="39"/>
        <v>36.299999999999997</v>
      </c>
      <c r="O61" s="4">
        <f t="shared" si="38"/>
        <v>108.89999999999999</v>
      </c>
      <c r="P61" s="10"/>
    </row>
    <row r="62" spans="1:16" s="9" customFormat="1" ht="24.75" customHeight="1" x14ac:dyDescent="0.35">
      <c r="A62" s="36">
        <f>IF(I62&lt;&gt;"",1+MAX($A$1:A61),"")</f>
        <v>38</v>
      </c>
      <c r="B62" s="38" t="s">
        <v>50</v>
      </c>
      <c r="C62" s="38" t="s">
        <v>50</v>
      </c>
      <c r="E62" s="33" t="s">
        <v>83</v>
      </c>
      <c r="F62" s="6">
        <v>4</v>
      </c>
      <c r="G62" s="1">
        <v>0</v>
      </c>
      <c r="H62" s="2">
        <f t="shared" si="35"/>
        <v>4</v>
      </c>
      <c r="I62" s="16" t="s">
        <v>30</v>
      </c>
      <c r="J62" s="60">
        <v>19.5</v>
      </c>
      <c r="K62" s="41">
        <f t="shared" si="36"/>
        <v>78</v>
      </c>
      <c r="L62" s="41">
        <v>30</v>
      </c>
      <c r="M62" s="41">
        <f t="shared" si="37"/>
        <v>120</v>
      </c>
      <c r="N62" s="3">
        <f t="shared" si="39"/>
        <v>49.5</v>
      </c>
      <c r="O62" s="4">
        <f t="shared" si="38"/>
        <v>198</v>
      </c>
      <c r="P62" s="10"/>
    </row>
    <row r="63" spans="1:16" s="9" customFormat="1" ht="24.75" customHeight="1" x14ac:dyDescent="0.35">
      <c r="A63" s="36">
        <f>IF(I63&lt;&gt;"",1+MAX($A$1:A62),"")</f>
        <v>39</v>
      </c>
      <c r="B63" s="38" t="s">
        <v>50</v>
      </c>
      <c r="C63" s="38" t="s">
        <v>50</v>
      </c>
      <c r="E63" s="33" t="s">
        <v>84</v>
      </c>
      <c r="F63" s="6">
        <v>2</v>
      </c>
      <c r="G63" s="1">
        <v>0</v>
      </c>
      <c r="H63" s="2">
        <f t="shared" si="35"/>
        <v>2</v>
      </c>
      <c r="I63" s="16" t="s">
        <v>30</v>
      </c>
      <c r="J63" s="60">
        <v>18.2</v>
      </c>
      <c r="K63" s="41">
        <f t="shared" si="36"/>
        <v>36.4</v>
      </c>
      <c r="L63" s="41">
        <v>28</v>
      </c>
      <c r="M63" s="41">
        <f t="shared" si="37"/>
        <v>56</v>
      </c>
      <c r="N63" s="3">
        <f t="shared" si="39"/>
        <v>46.2</v>
      </c>
      <c r="O63" s="4">
        <f t="shared" si="38"/>
        <v>92.4</v>
      </c>
      <c r="P63" s="10"/>
    </row>
    <row r="64" spans="1:16" s="9" customFormat="1" ht="24.75" customHeight="1" x14ac:dyDescent="0.35">
      <c r="A64" s="36">
        <f>IF(I64&lt;&gt;"",1+MAX($A$1:A63),"")</f>
        <v>40</v>
      </c>
      <c r="B64" s="38" t="s">
        <v>50</v>
      </c>
      <c r="C64" s="38" t="s">
        <v>50</v>
      </c>
      <c r="E64" s="33" t="s">
        <v>85</v>
      </c>
      <c r="F64" s="6">
        <v>2</v>
      </c>
      <c r="G64" s="1">
        <v>0</v>
      </c>
      <c r="H64" s="2">
        <f t="shared" si="35"/>
        <v>2</v>
      </c>
      <c r="I64" s="16" t="s">
        <v>30</v>
      </c>
      <c r="J64" s="60">
        <v>18.2</v>
      </c>
      <c r="K64" s="41">
        <f t="shared" si="36"/>
        <v>36.4</v>
      </c>
      <c r="L64" s="41">
        <v>28</v>
      </c>
      <c r="M64" s="41">
        <f t="shared" si="37"/>
        <v>56</v>
      </c>
      <c r="N64" s="3">
        <f t="shared" si="39"/>
        <v>46.2</v>
      </c>
      <c r="O64" s="4">
        <f t="shared" si="38"/>
        <v>92.4</v>
      </c>
      <c r="P64" s="10"/>
    </row>
    <row r="65" spans="1:16" s="9" customFormat="1" ht="24.75" customHeight="1" x14ac:dyDescent="0.35">
      <c r="A65" s="36">
        <f>IF(I65&lt;&gt;"",1+MAX($A$1:A64),"")</f>
        <v>41</v>
      </c>
      <c r="B65" s="38" t="s">
        <v>50</v>
      </c>
      <c r="C65" s="38" t="s">
        <v>50</v>
      </c>
      <c r="E65" s="33" t="s">
        <v>86</v>
      </c>
      <c r="F65" s="6">
        <v>2</v>
      </c>
      <c r="G65" s="1">
        <v>0</v>
      </c>
      <c r="H65" s="2">
        <f t="shared" si="35"/>
        <v>2</v>
      </c>
      <c r="I65" s="16" t="s">
        <v>30</v>
      </c>
      <c r="J65" s="60">
        <v>18.2</v>
      </c>
      <c r="K65" s="41">
        <f t="shared" si="36"/>
        <v>36.4</v>
      </c>
      <c r="L65" s="41">
        <v>28</v>
      </c>
      <c r="M65" s="41">
        <f t="shared" si="37"/>
        <v>56</v>
      </c>
      <c r="N65" s="3">
        <f t="shared" si="39"/>
        <v>46.2</v>
      </c>
      <c r="O65" s="4">
        <f t="shared" si="38"/>
        <v>92.4</v>
      </c>
      <c r="P65" s="10"/>
    </row>
    <row r="66" spans="1:16" s="9" customFormat="1" ht="24.75" customHeight="1" x14ac:dyDescent="0.35">
      <c r="A66" s="36">
        <f>IF(I66&lt;&gt;"",1+MAX($A$1:A65),"")</f>
        <v>42</v>
      </c>
      <c r="B66" s="38" t="s">
        <v>50</v>
      </c>
      <c r="C66" s="38" t="s">
        <v>50</v>
      </c>
      <c r="E66" s="33" t="s">
        <v>87</v>
      </c>
      <c r="F66" s="6">
        <v>1</v>
      </c>
      <c r="G66" s="1">
        <v>0</v>
      </c>
      <c r="H66" s="2">
        <f t="shared" si="35"/>
        <v>1</v>
      </c>
      <c r="I66" s="16" t="s">
        <v>30</v>
      </c>
      <c r="J66" s="60">
        <v>16.25</v>
      </c>
      <c r="K66" s="41">
        <f t="shared" si="36"/>
        <v>16.25</v>
      </c>
      <c r="L66" s="41">
        <v>25</v>
      </c>
      <c r="M66" s="41">
        <f t="shared" si="37"/>
        <v>25</v>
      </c>
      <c r="N66" s="3">
        <f t="shared" si="39"/>
        <v>41.25</v>
      </c>
      <c r="O66" s="4">
        <f t="shared" si="38"/>
        <v>41.25</v>
      </c>
      <c r="P66" s="10"/>
    </row>
    <row r="67" spans="1:16" s="9" customFormat="1" ht="24.75" customHeight="1" x14ac:dyDescent="0.35">
      <c r="A67" s="36">
        <f>IF(I67&lt;&gt;"",1+MAX($A$1:A66),"")</f>
        <v>43</v>
      </c>
      <c r="B67" s="38" t="s">
        <v>50</v>
      </c>
      <c r="C67" s="38" t="s">
        <v>50</v>
      </c>
      <c r="E67" s="33" t="s">
        <v>88</v>
      </c>
      <c r="F67" s="6">
        <v>1</v>
      </c>
      <c r="G67" s="1">
        <v>0</v>
      </c>
      <c r="H67" s="2">
        <f t="shared" si="35"/>
        <v>1</v>
      </c>
      <c r="I67" s="16" t="s">
        <v>30</v>
      </c>
      <c r="J67" s="60">
        <v>16.25</v>
      </c>
      <c r="K67" s="41">
        <f t="shared" si="36"/>
        <v>16.25</v>
      </c>
      <c r="L67" s="41">
        <v>25</v>
      </c>
      <c r="M67" s="41">
        <f t="shared" si="37"/>
        <v>25</v>
      </c>
      <c r="N67" s="3">
        <f t="shared" si="39"/>
        <v>41.25</v>
      </c>
      <c r="O67" s="4">
        <f t="shared" si="38"/>
        <v>41.25</v>
      </c>
      <c r="P67" s="10"/>
    </row>
    <row r="68" spans="1:16" s="9" customFormat="1" ht="24.75" customHeight="1" x14ac:dyDescent="0.35">
      <c r="A68" s="36">
        <f>IF(I68&lt;&gt;"",1+MAX($A$1:A67),"")</f>
        <v>44</v>
      </c>
      <c r="B68" s="38" t="s">
        <v>50</v>
      </c>
      <c r="C68" s="38" t="s">
        <v>50</v>
      </c>
      <c r="E68" s="33" t="s">
        <v>89</v>
      </c>
      <c r="F68" s="6">
        <v>3</v>
      </c>
      <c r="G68" s="1">
        <v>0</v>
      </c>
      <c r="H68" s="2">
        <f t="shared" si="35"/>
        <v>3</v>
      </c>
      <c r="I68" s="16" t="s">
        <v>30</v>
      </c>
      <c r="J68" s="60">
        <v>18.2</v>
      </c>
      <c r="K68" s="41">
        <f t="shared" si="36"/>
        <v>54.599999999999994</v>
      </c>
      <c r="L68" s="41">
        <v>28</v>
      </c>
      <c r="M68" s="41">
        <f t="shared" si="37"/>
        <v>84</v>
      </c>
      <c r="N68" s="3">
        <f t="shared" si="39"/>
        <v>46.2</v>
      </c>
      <c r="O68" s="4">
        <f t="shared" si="38"/>
        <v>138.60000000000002</v>
      </c>
      <c r="P68" s="10"/>
    </row>
    <row r="69" spans="1:16" s="9" customFormat="1" ht="24.75" customHeight="1" x14ac:dyDescent="0.35">
      <c r="A69" s="36">
        <f>IF(I69&lt;&gt;"",1+MAX($A$1:A68),"")</f>
        <v>45</v>
      </c>
      <c r="B69" s="38" t="s">
        <v>50</v>
      </c>
      <c r="C69" s="38" t="s">
        <v>50</v>
      </c>
      <c r="E69" s="33" t="s">
        <v>90</v>
      </c>
      <c r="F69" s="6">
        <v>11</v>
      </c>
      <c r="G69" s="1">
        <v>0</v>
      </c>
      <c r="H69" s="2">
        <f t="shared" si="35"/>
        <v>11</v>
      </c>
      <c r="I69" s="16" t="s">
        <v>30</v>
      </c>
      <c r="J69" s="60">
        <v>16.25</v>
      </c>
      <c r="K69" s="41">
        <f t="shared" si="36"/>
        <v>178.75</v>
      </c>
      <c r="L69" s="41">
        <v>25</v>
      </c>
      <c r="M69" s="41">
        <f t="shared" si="37"/>
        <v>275</v>
      </c>
      <c r="N69" s="3">
        <f t="shared" si="39"/>
        <v>41.25</v>
      </c>
      <c r="O69" s="4">
        <f t="shared" si="38"/>
        <v>453.75</v>
      </c>
      <c r="P69" s="10"/>
    </row>
    <row r="70" spans="1:16" x14ac:dyDescent="0.35">
      <c r="A70" s="36" t="str">
        <f>IF(I70&lt;&gt;"",1+MAX($A$1:A69),"")</f>
        <v/>
      </c>
      <c r="B70" s="51"/>
      <c r="C70" s="50"/>
      <c r="D70" s="9"/>
      <c r="E70" s="52"/>
      <c r="F70" s="6"/>
      <c r="G70" s="63"/>
      <c r="H70" s="63"/>
      <c r="I70" s="63"/>
      <c r="J70" s="63"/>
      <c r="K70" s="41"/>
      <c r="L70" s="41"/>
      <c r="M70" s="41"/>
      <c r="N70" s="3"/>
      <c r="O70" s="4"/>
      <c r="P70" s="10"/>
    </row>
    <row r="71" spans="1:16" x14ac:dyDescent="0.35">
      <c r="A71" s="36" t="str">
        <f>IF(I71&lt;&gt;"",1+MAX($A$1:A70),"")</f>
        <v/>
      </c>
      <c r="B71" s="51"/>
      <c r="C71" s="50"/>
      <c r="D71" s="58"/>
      <c r="E71" s="58" t="s">
        <v>91</v>
      </c>
      <c r="F71" s="9"/>
      <c r="G71" s="59"/>
      <c r="H71" s="59"/>
      <c r="I71" s="59"/>
      <c r="J71" s="59"/>
      <c r="K71" s="41"/>
      <c r="L71" s="41"/>
      <c r="M71" s="41"/>
      <c r="N71" s="9"/>
      <c r="O71" s="9"/>
      <c r="P71" s="10"/>
    </row>
    <row r="72" spans="1:16" s="9" customFormat="1" ht="24.75" customHeight="1" x14ac:dyDescent="0.35">
      <c r="A72" s="36">
        <f>IF(I72&lt;&gt;"",1+MAX($A$1:A71),"")</f>
        <v>46</v>
      </c>
      <c r="B72" s="38" t="s">
        <v>41</v>
      </c>
      <c r="C72" s="38" t="s">
        <v>41</v>
      </c>
      <c r="E72" s="33" t="s">
        <v>92</v>
      </c>
      <c r="F72" s="6">
        <v>6</v>
      </c>
      <c r="G72" s="1">
        <v>0</v>
      </c>
      <c r="H72" s="2">
        <f t="shared" ref="H72:H79" si="40">F72*(1+G72)</f>
        <v>6</v>
      </c>
      <c r="I72" s="16" t="s">
        <v>30</v>
      </c>
      <c r="J72" s="60">
        <v>13</v>
      </c>
      <c r="K72" s="41">
        <f t="shared" ref="K72:K79" si="41">J72*H72</f>
        <v>78</v>
      </c>
      <c r="L72" s="41">
        <v>20</v>
      </c>
      <c r="M72" s="41">
        <f t="shared" ref="M72:M79" si="42">L72*H72</f>
        <v>120</v>
      </c>
      <c r="N72" s="3">
        <f t="shared" ref="N72:N79" si="43">J72+L72</f>
        <v>33</v>
      </c>
      <c r="O72" s="4">
        <f t="shared" ref="O72:O79" si="44">N72*H72</f>
        <v>198</v>
      </c>
      <c r="P72" s="10"/>
    </row>
    <row r="73" spans="1:16" s="9" customFormat="1" ht="24.75" customHeight="1" x14ac:dyDescent="0.35">
      <c r="A73" s="36">
        <f>IF(I73&lt;&gt;"",1+MAX($A$1:A72),"")</f>
        <v>47</v>
      </c>
      <c r="B73" s="38" t="s">
        <v>41</v>
      </c>
      <c r="C73" s="38" t="s">
        <v>41</v>
      </c>
      <c r="E73" s="33" t="s">
        <v>76</v>
      </c>
      <c r="F73" s="6">
        <v>1</v>
      </c>
      <c r="G73" s="1">
        <v>0</v>
      </c>
      <c r="H73" s="2">
        <f t="shared" si="40"/>
        <v>1</v>
      </c>
      <c r="I73" s="16" t="s">
        <v>30</v>
      </c>
      <c r="J73" s="60">
        <v>13</v>
      </c>
      <c r="K73" s="41">
        <f t="shared" si="41"/>
        <v>13</v>
      </c>
      <c r="L73" s="41">
        <v>20</v>
      </c>
      <c r="M73" s="41">
        <f t="shared" si="42"/>
        <v>20</v>
      </c>
      <c r="N73" s="3">
        <f t="shared" si="43"/>
        <v>33</v>
      </c>
      <c r="O73" s="4">
        <f t="shared" si="44"/>
        <v>33</v>
      </c>
      <c r="P73" s="10"/>
    </row>
    <row r="74" spans="1:16" s="9" customFormat="1" ht="24.75" customHeight="1" x14ac:dyDescent="0.35">
      <c r="A74" s="36">
        <f>IF(I74&lt;&gt;"",1+MAX($A$1:A73),"")</f>
        <v>48</v>
      </c>
      <c r="B74" s="38" t="s">
        <v>41</v>
      </c>
      <c r="C74" s="38" t="s">
        <v>41</v>
      </c>
      <c r="E74" s="33" t="s">
        <v>93</v>
      </c>
      <c r="F74" s="6">
        <v>8</v>
      </c>
      <c r="G74" s="1">
        <v>0</v>
      </c>
      <c r="H74" s="2">
        <f t="shared" si="40"/>
        <v>8</v>
      </c>
      <c r="I74" s="16" t="s">
        <v>30</v>
      </c>
      <c r="J74" s="60">
        <v>19.5</v>
      </c>
      <c r="K74" s="41">
        <f t="shared" si="41"/>
        <v>156</v>
      </c>
      <c r="L74" s="41">
        <v>30</v>
      </c>
      <c r="M74" s="41">
        <f t="shared" si="42"/>
        <v>240</v>
      </c>
      <c r="N74" s="3">
        <f t="shared" si="43"/>
        <v>49.5</v>
      </c>
      <c r="O74" s="4">
        <f t="shared" si="44"/>
        <v>396</v>
      </c>
      <c r="P74" s="10"/>
    </row>
    <row r="75" spans="1:16" s="9" customFormat="1" ht="24.75" customHeight="1" x14ac:dyDescent="0.35">
      <c r="A75" s="36">
        <f>IF(I75&lt;&gt;"",1+MAX($A$1:A74),"")</f>
        <v>49</v>
      </c>
      <c r="B75" s="38" t="s">
        <v>41</v>
      </c>
      <c r="C75" s="38" t="s">
        <v>41</v>
      </c>
      <c r="E75" s="33" t="s">
        <v>94</v>
      </c>
      <c r="F75" s="6">
        <v>2</v>
      </c>
      <c r="G75" s="1">
        <v>0</v>
      </c>
      <c r="H75" s="2">
        <f t="shared" si="40"/>
        <v>2</v>
      </c>
      <c r="I75" s="16" t="s">
        <v>30</v>
      </c>
      <c r="J75" s="60">
        <v>19.5</v>
      </c>
      <c r="K75" s="41">
        <f t="shared" si="41"/>
        <v>39</v>
      </c>
      <c r="L75" s="41">
        <v>30</v>
      </c>
      <c r="M75" s="41">
        <f t="shared" si="42"/>
        <v>60</v>
      </c>
      <c r="N75" s="3">
        <f t="shared" si="43"/>
        <v>49.5</v>
      </c>
      <c r="O75" s="4">
        <f t="shared" si="44"/>
        <v>99</v>
      </c>
      <c r="P75" s="10"/>
    </row>
    <row r="76" spans="1:16" s="9" customFormat="1" ht="24.75" customHeight="1" x14ac:dyDescent="0.35">
      <c r="A76" s="36">
        <f>IF(I76&lt;&gt;"",1+MAX($A$1:A75),"")</f>
        <v>50</v>
      </c>
      <c r="B76" s="38" t="s">
        <v>41</v>
      </c>
      <c r="C76" s="38" t="s">
        <v>41</v>
      </c>
      <c r="E76" s="33" t="s">
        <v>95</v>
      </c>
      <c r="F76" s="6">
        <v>10</v>
      </c>
      <c r="G76" s="1">
        <v>0</v>
      </c>
      <c r="H76" s="2">
        <f t="shared" si="40"/>
        <v>10</v>
      </c>
      <c r="I76" s="16" t="s">
        <v>30</v>
      </c>
      <c r="J76" s="60">
        <v>22.75</v>
      </c>
      <c r="K76" s="41">
        <f t="shared" si="41"/>
        <v>227.5</v>
      </c>
      <c r="L76" s="41">
        <v>35</v>
      </c>
      <c r="M76" s="41">
        <f t="shared" si="42"/>
        <v>350</v>
      </c>
      <c r="N76" s="3">
        <f t="shared" si="43"/>
        <v>57.75</v>
      </c>
      <c r="O76" s="4">
        <f t="shared" si="44"/>
        <v>577.5</v>
      </c>
      <c r="P76" s="10"/>
    </row>
    <row r="77" spans="1:16" s="9" customFormat="1" ht="24.75" customHeight="1" x14ac:dyDescent="0.35">
      <c r="A77" s="36">
        <f>IF(I77&lt;&gt;"",1+MAX($A$1:A76),"")</f>
        <v>51</v>
      </c>
      <c r="B77" s="38" t="s">
        <v>41</v>
      </c>
      <c r="C77" s="38" t="s">
        <v>41</v>
      </c>
      <c r="E77" s="33" t="s">
        <v>96</v>
      </c>
      <c r="F77" s="6">
        <v>1</v>
      </c>
      <c r="G77" s="1">
        <v>0</v>
      </c>
      <c r="H77" s="2">
        <f t="shared" si="40"/>
        <v>1</v>
      </c>
      <c r="I77" s="16" t="s">
        <v>30</v>
      </c>
      <c r="J77" s="60">
        <v>20.8</v>
      </c>
      <c r="K77" s="41">
        <f t="shared" si="41"/>
        <v>20.8</v>
      </c>
      <c r="L77" s="41">
        <v>32</v>
      </c>
      <c r="M77" s="41">
        <f t="shared" si="42"/>
        <v>32</v>
      </c>
      <c r="N77" s="3">
        <f t="shared" si="43"/>
        <v>52.8</v>
      </c>
      <c r="O77" s="4">
        <f t="shared" si="44"/>
        <v>52.8</v>
      </c>
      <c r="P77" s="10"/>
    </row>
    <row r="78" spans="1:16" s="9" customFormat="1" ht="24.75" customHeight="1" x14ac:dyDescent="0.35">
      <c r="A78" s="36">
        <f>IF(I78&lt;&gt;"",1+MAX($A$1:A77),"")</f>
        <v>52</v>
      </c>
      <c r="B78" s="38" t="s">
        <v>41</v>
      </c>
      <c r="C78" s="38" t="s">
        <v>41</v>
      </c>
      <c r="E78" s="33" t="s">
        <v>97</v>
      </c>
      <c r="F78" s="6">
        <v>7</v>
      </c>
      <c r="G78" s="1">
        <v>0</v>
      </c>
      <c r="H78" s="2">
        <f t="shared" si="40"/>
        <v>7</v>
      </c>
      <c r="I78" s="16" t="s">
        <v>30</v>
      </c>
      <c r="J78" s="60">
        <v>24.7</v>
      </c>
      <c r="K78" s="41">
        <f t="shared" si="41"/>
        <v>172.9</v>
      </c>
      <c r="L78" s="41">
        <v>38</v>
      </c>
      <c r="M78" s="41">
        <f t="shared" si="42"/>
        <v>266</v>
      </c>
      <c r="N78" s="3">
        <f t="shared" si="43"/>
        <v>62.7</v>
      </c>
      <c r="O78" s="4">
        <f t="shared" si="44"/>
        <v>438.90000000000003</v>
      </c>
      <c r="P78" s="10"/>
    </row>
    <row r="79" spans="1:16" s="9" customFormat="1" ht="24.75" customHeight="1" x14ac:dyDescent="0.35">
      <c r="A79" s="36">
        <f>IF(I79&lt;&gt;"",1+MAX($A$1:A78),"")</f>
        <v>53</v>
      </c>
      <c r="B79" s="38" t="s">
        <v>41</v>
      </c>
      <c r="C79" s="38" t="s">
        <v>41</v>
      </c>
      <c r="E79" s="33" t="s">
        <v>98</v>
      </c>
      <c r="F79" s="6">
        <v>9</v>
      </c>
      <c r="G79" s="1">
        <v>0</v>
      </c>
      <c r="H79" s="2">
        <f t="shared" si="40"/>
        <v>9</v>
      </c>
      <c r="I79" s="16" t="s">
        <v>30</v>
      </c>
      <c r="J79" s="60">
        <v>24.7</v>
      </c>
      <c r="K79" s="41">
        <f t="shared" si="41"/>
        <v>222.29999999999998</v>
      </c>
      <c r="L79" s="41">
        <v>38</v>
      </c>
      <c r="M79" s="41">
        <f t="shared" si="42"/>
        <v>342</v>
      </c>
      <c r="N79" s="3">
        <f t="shared" si="43"/>
        <v>62.7</v>
      </c>
      <c r="O79" s="4">
        <f t="shared" si="44"/>
        <v>564.30000000000007</v>
      </c>
      <c r="P79" s="10"/>
    </row>
    <row r="80" spans="1:16" x14ac:dyDescent="0.35">
      <c r="A80" s="36" t="str">
        <f>IF(I80&lt;&gt;"",1+MAX($A$1:A79),"")</f>
        <v/>
      </c>
      <c r="B80" s="51"/>
      <c r="C80" s="50"/>
      <c r="D80" s="9"/>
      <c r="E80" s="52"/>
      <c r="F80" s="6"/>
      <c r="G80" s="83"/>
      <c r="H80" s="83"/>
      <c r="I80" s="83"/>
      <c r="J80" s="83"/>
      <c r="K80" s="41"/>
      <c r="L80" s="41"/>
      <c r="M80" s="41"/>
      <c r="N80" s="3"/>
      <c r="O80" s="4"/>
      <c r="P80" s="10"/>
    </row>
    <row r="81" spans="1:16" x14ac:dyDescent="0.35">
      <c r="A81" s="36" t="str">
        <f>IF(I81&lt;&gt;"",1+MAX($A$1:A80),"")</f>
        <v/>
      </c>
      <c r="B81" s="51"/>
      <c r="C81" s="50"/>
      <c r="D81" s="58"/>
      <c r="E81" s="58" t="s">
        <v>99</v>
      </c>
      <c r="F81" s="9"/>
      <c r="G81" s="59"/>
      <c r="H81" s="59"/>
      <c r="I81" s="59"/>
      <c r="J81" s="59"/>
      <c r="K81" s="41"/>
      <c r="L81" s="41"/>
      <c r="M81" s="41"/>
      <c r="N81" s="9"/>
      <c r="O81" s="9"/>
      <c r="P81" s="10"/>
    </row>
    <row r="82" spans="1:16" s="9" customFormat="1" ht="24.75" customHeight="1" x14ac:dyDescent="0.35">
      <c r="A82" s="36">
        <f>IF(I82&lt;&gt;"",1+MAX($A$1:A81),"")</f>
        <v>54</v>
      </c>
      <c r="B82" s="38" t="s">
        <v>50</v>
      </c>
      <c r="C82" s="38" t="s">
        <v>50</v>
      </c>
      <c r="E82" s="33" t="s">
        <v>74</v>
      </c>
      <c r="F82" s="6">
        <v>1</v>
      </c>
      <c r="G82" s="1">
        <v>0</v>
      </c>
      <c r="H82" s="2">
        <f t="shared" ref="H82:H93" si="45">F82*(1+G82)</f>
        <v>1</v>
      </c>
      <c r="I82" s="16" t="s">
        <v>30</v>
      </c>
      <c r="J82" s="60">
        <v>22.1</v>
      </c>
      <c r="K82" s="41">
        <f t="shared" ref="K82:K93" si="46">J82*H82</f>
        <v>22.1</v>
      </c>
      <c r="L82" s="41">
        <v>34</v>
      </c>
      <c r="M82" s="41">
        <f t="shared" ref="M82:M93" si="47">L82*H82</f>
        <v>34</v>
      </c>
      <c r="N82" s="3">
        <f t="shared" ref="N82:N93" si="48">J82+L82</f>
        <v>56.1</v>
      </c>
      <c r="O82" s="4">
        <f t="shared" ref="O82:O93" si="49">N82*H82</f>
        <v>56.1</v>
      </c>
      <c r="P82" s="10"/>
    </row>
    <row r="83" spans="1:16" s="9" customFormat="1" ht="24.75" customHeight="1" x14ac:dyDescent="0.35">
      <c r="A83" s="36">
        <f>IF(I83&lt;&gt;"",1+MAX($A$1:A82),"")</f>
        <v>55</v>
      </c>
      <c r="B83" s="38" t="s">
        <v>50</v>
      </c>
      <c r="C83" s="38" t="s">
        <v>50</v>
      </c>
      <c r="E83" s="33" t="s">
        <v>77</v>
      </c>
      <c r="F83" s="6">
        <v>1</v>
      </c>
      <c r="G83" s="1">
        <v>0</v>
      </c>
      <c r="H83" s="2">
        <f t="shared" si="45"/>
        <v>1</v>
      </c>
      <c r="I83" s="16" t="s">
        <v>30</v>
      </c>
      <c r="J83" s="60">
        <v>24.7</v>
      </c>
      <c r="K83" s="41">
        <f t="shared" si="46"/>
        <v>24.7</v>
      </c>
      <c r="L83" s="41">
        <v>38</v>
      </c>
      <c r="M83" s="41">
        <f t="shared" si="47"/>
        <v>38</v>
      </c>
      <c r="N83" s="3">
        <f t="shared" si="48"/>
        <v>62.7</v>
      </c>
      <c r="O83" s="4">
        <f t="shared" si="49"/>
        <v>62.7</v>
      </c>
      <c r="P83" s="10"/>
    </row>
    <row r="84" spans="1:16" s="9" customFormat="1" ht="24.75" customHeight="1" x14ac:dyDescent="0.35">
      <c r="A84" s="36">
        <f>IF(I84&lt;&gt;"",1+MAX($A$1:A83),"")</f>
        <v>56</v>
      </c>
      <c r="B84" s="38" t="s">
        <v>50</v>
      </c>
      <c r="C84" s="38" t="s">
        <v>50</v>
      </c>
      <c r="E84" s="33" t="s">
        <v>78</v>
      </c>
      <c r="F84" s="6">
        <v>3</v>
      </c>
      <c r="G84" s="1">
        <v>0</v>
      </c>
      <c r="H84" s="2">
        <f t="shared" si="45"/>
        <v>3</v>
      </c>
      <c r="I84" s="16" t="s">
        <v>30</v>
      </c>
      <c r="J84" s="60">
        <v>18.2</v>
      </c>
      <c r="K84" s="41">
        <f t="shared" si="46"/>
        <v>54.599999999999994</v>
      </c>
      <c r="L84" s="41">
        <v>28</v>
      </c>
      <c r="M84" s="41">
        <f t="shared" si="47"/>
        <v>84</v>
      </c>
      <c r="N84" s="3">
        <f t="shared" si="48"/>
        <v>46.2</v>
      </c>
      <c r="O84" s="4">
        <f t="shared" si="49"/>
        <v>138.60000000000002</v>
      </c>
      <c r="P84" s="10"/>
    </row>
    <row r="85" spans="1:16" s="9" customFormat="1" ht="24.75" customHeight="1" x14ac:dyDescent="0.35">
      <c r="A85" s="36">
        <f>IF(I85&lt;&gt;"",1+MAX($A$1:A84),"")</f>
        <v>57</v>
      </c>
      <c r="B85" s="38" t="s">
        <v>50</v>
      </c>
      <c r="C85" s="38" t="s">
        <v>50</v>
      </c>
      <c r="E85" s="33" t="s">
        <v>94</v>
      </c>
      <c r="F85" s="6">
        <v>3</v>
      </c>
      <c r="G85" s="1">
        <v>0</v>
      </c>
      <c r="H85" s="2">
        <f t="shared" si="45"/>
        <v>3</v>
      </c>
      <c r="I85" s="16" t="s">
        <v>30</v>
      </c>
      <c r="J85" s="60">
        <v>29.25</v>
      </c>
      <c r="K85" s="41">
        <f t="shared" si="46"/>
        <v>87.75</v>
      </c>
      <c r="L85" s="41">
        <v>45</v>
      </c>
      <c r="M85" s="41">
        <f t="shared" si="47"/>
        <v>135</v>
      </c>
      <c r="N85" s="3">
        <f t="shared" si="48"/>
        <v>74.25</v>
      </c>
      <c r="O85" s="4">
        <f t="shared" si="49"/>
        <v>222.75</v>
      </c>
      <c r="P85" s="10"/>
    </row>
    <row r="86" spans="1:16" s="9" customFormat="1" ht="24.75" customHeight="1" x14ac:dyDescent="0.35">
      <c r="A86" s="36">
        <f>IF(I86&lt;&gt;"",1+MAX($A$1:A85),"")</f>
        <v>58</v>
      </c>
      <c r="B86" s="38" t="s">
        <v>50</v>
      </c>
      <c r="C86" s="38" t="s">
        <v>50</v>
      </c>
      <c r="E86" s="33" t="s">
        <v>75</v>
      </c>
      <c r="F86" s="6">
        <v>1</v>
      </c>
      <c r="G86" s="1">
        <v>0</v>
      </c>
      <c r="H86" s="2">
        <f t="shared" si="45"/>
        <v>1</v>
      </c>
      <c r="I86" s="16" t="s">
        <v>30</v>
      </c>
      <c r="J86" s="60">
        <v>19.5</v>
      </c>
      <c r="K86" s="41">
        <f t="shared" si="46"/>
        <v>19.5</v>
      </c>
      <c r="L86" s="41">
        <v>30</v>
      </c>
      <c r="M86" s="41">
        <f t="shared" si="47"/>
        <v>30</v>
      </c>
      <c r="N86" s="3">
        <f t="shared" si="48"/>
        <v>49.5</v>
      </c>
      <c r="O86" s="4">
        <f t="shared" si="49"/>
        <v>49.5</v>
      </c>
      <c r="P86" s="10"/>
    </row>
    <row r="87" spans="1:16" s="9" customFormat="1" ht="24.75" customHeight="1" x14ac:dyDescent="0.35">
      <c r="A87" s="36">
        <f>IF(I87&lt;&gt;"",1+MAX($A$1:A86),"")</f>
        <v>59</v>
      </c>
      <c r="B87" s="38" t="s">
        <v>50</v>
      </c>
      <c r="C87" s="38" t="s">
        <v>50</v>
      </c>
      <c r="E87" s="33" t="s">
        <v>100</v>
      </c>
      <c r="F87" s="6">
        <v>1</v>
      </c>
      <c r="G87" s="1">
        <v>0</v>
      </c>
      <c r="H87" s="2">
        <f t="shared" si="45"/>
        <v>1</v>
      </c>
      <c r="I87" s="16" t="s">
        <v>30</v>
      </c>
      <c r="J87" s="60">
        <v>19.5</v>
      </c>
      <c r="K87" s="41">
        <f t="shared" si="46"/>
        <v>19.5</v>
      </c>
      <c r="L87" s="41">
        <v>30</v>
      </c>
      <c r="M87" s="41">
        <f t="shared" si="47"/>
        <v>30</v>
      </c>
      <c r="N87" s="3">
        <f t="shared" si="48"/>
        <v>49.5</v>
      </c>
      <c r="O87" s="4">
        <f t="shared" si="49"/>
        <v>49.5</v>
      </c>
      <c r="P87" s="10"/>
    </row>
    <row r="88" spans="1:16" s="9" customFormat="1" ht="24.75" customHeight="1" x14ac:dyDescent="0.35">
      <c r="A88" s="36">
        <f>IF(I88&lt;&gt;"",1+MAX($A$1:A87),"")</f>
        <v>60</v>
      </c>
      <c r="B88" s="38" t="s">
        <v>50</v>
      </c>
      <c r="C88" s="38" t="s">
        <v>50</v>
      </c>
      <c r="E88" s="33" t="s">
        <v>101</v>
      </c>
      <c r="F88" s="6">
        <v>1</v>
      </c>
      <c r="G88" s="1">
        <v>0</v>
      </c>
      <c r="H88" s="2">
        <f t="shared" si="45"/>
        <v>1</v>
      </c>
      <c r="I88" s="16" t="s">
        <v>30</v>
      </c>
      <c r="J88" s="60">
        <v>27.3</v>
      </c>
      <c r="K88" s="41">
        <f t="shared" si="46"/>
        <v>27.3</v>
      </c>
      <c r="L88" s="41">
        <v>42</v>
      </c>
      <c r="M88" s="41">
        <f t="shared" si="47"/>
        <v>42</v>
      </c>
      <c r="N88" s="3">
        <f t="shared" si="48"/>
        <v>69.3</v>
      </c>
      <c r="O88" s="4">
        <f t="shared" si="49"/>
        <v>69.3</v>
      </c>
      <c r="P88" s="10"/>
    </row>
    <row r="89" spans="1:16" s="9" customFormat="1" ht="24.75" customHeight="1" x14ac:dyDescent="0.35">
      <c r="A89" s="36">
        <f>IF(I89&lt;&gt;"",1+MAX($A$1:A88),"")</f>
        <v>61</v>
      </c>
      <c r="B89" s="38" t="s">
        <v>50</v>
      </c>
      <c r="C89" s="38" t="s">
        <v>50</v>
      </c>
      <c r="E89" s="33" t="s">
        <v>82</v>
      </c>
      <c r="F89" s="6">
        <v>2</v>
      </c>
      <c r="G89" s="1">
        <v>0</v>
      </c>
      <c r="H89" s="2">
        <f t="shared" si="45"/>
        <v>2</v>
      </c>
      <c r="I89" s="16" t="s">
        <v>30</v>
      </c>
      <c r="J89" s="60">
        <v>21.45</v>
      </c>
      <c r="K89" s="41">
        <f t="shared" si="46"/>
        <v>42.9</v>
      </c>
      <c r="L89" s="41">
        <v>33</v>
      </c>
      <c r="M89" s="41">
        <f t="shared" si="47"/>
        <v>66</v>
      </c>
      <c r="N89" s="3">
        <f t="shared" si="48"/>
        <v>54.45</v>
      </c>
      <c r="O89" s="4">
        <f t="shared" si="49"/>
        <v>108.9</v>
      </c>
      <c r="P89" s="10"/>
    </row>
    <row r="90" spans="1:16" s="9" customFormat="1" ht="24.75" customHeight="1" x14ac:dyDescent="0.35">
      <c r="A90" s="36">
        <f>IF(I90&lt;&gt;"",1+MAX($A$1:A89),"")</f>
        <v>62</v>
      </c>
      <c r="B90" s="38" t="s">
        <v>50</v>
      </c>
      <c r="C90" s="38" t="s">
        <v>50</v>
      </c>
      <c r="E90" s="33" t="s">
        <v>102</v>
      </c>
      <c r="F90" s="6">
        <v>4</v>
      </c>
      <c r="G90" s="1">
        <v>0</v>
      </c>
      <c r="H90" s="2">
        <f t="shared" si="45"/>
        <v>4</v>
      </c>
      <c r="I90" s="16" t="s">
        <v>30</v>
      </c>
      <c r="J90" s="60">
        <v>35.75</v>
      </c>
      <c r="K90" s="41">
        <f t="shared" si="46"/>
        <v>143</v>
      </c>
      <c r="L90" s="41">
        <v>55</v>
      </c>
      <c r="M90" s="41">
        <f t="shared" si="47"/>
        <v>220</v>
      </c>
      <c r="N90" s="3">
        <f t="shared" si="48"/>
        <v>90.75</v>
      </c>
      <c r="O90" s="4">
        <f t="shared" si="49"/>
        <v>363</v>
      </c>
      <c r="P90" s="10"/>
    </row>
    <row r="91" spans="1:16" s="9" customFormat="1" ht="24.75" customHeight="1" x14ac:dyDescent="0.35">
      <c r="A91" s="36">
        <f>IF(I91&lt;&gt;"",1+MAX($A$1:A90),"")</f>
        <v>63</v>
      </c>
      <c r="B91" s="38" t="s">
        <v>50</v>
      </c>
      <c r="C91" s="38" t="s">
        <v>50</v>
      </c>
      <c r="E91" s="33" t="s">
        <v>103</v>
      </c>
      <c r="F91" s="6">
        <v>1</v>
      </c>
      <c r="G91" s="1">
        <v>0</v>
      </c>
      <c r="H91" s="2">
        <f t="shared" si="45"/>
        <v>1</v>
      </c>
      <c r="I91" s="16" t="s">
        <v>30</v>
      </c>
      <c r="J91" s="60">
        <v>32.5</v>
      </c>
      <c r="K91" s="41">
        <f t="shared" si="46"/>
        <v>32.5</v>
      </c>
      <c r="L91" s="41">
        <v>50</v>
      </c>
      <c r="M91" s="41">
        <f t="shared" si="47"/>
        <v>50</v>
      </c>
      <c r="N91" s="3">
        <f t="shared" si="48"/>
        <v>82.5</v>
      </c>
      <c r="O91" s="4">
        <f t="shared" si="49"/>
        <v>82.5</v>
      </c>
      <c r="P91" s="10"/>
    </row>
    <row r="92" spans="1:16" s="9" customFormat="1" ht="24.75" customHeight="1" x14ac:dyDescent="0.35">
      <c r="A92" s="36">
        <f>IF(I92&lt;&gt;"",1+MAX($A$1:A91),"")</f>
        <v>64</v>
      </c>
      <c r="B92" s="38" t="s">
        <v>50</v>
      </c>
      <c r="C92" s="38" t="s">
        <v>50</v>
      </c>
      <c r="E92" s="33" t="s">
        <v>104</v>
      </c>
      <c r="F92" s="6">
        <v>1</v>
      </c>
      <c r="G92" s="1">
        <v>0</v>
      </c>
      <c r="H92" s="2">
        <f t="shared" si="45"/>
        <v>1</v>
      </c>
      <c r="I92" s="16" t="s">
        <v>30</v>
      </c>
      <c r="J92" s="60">
        <v>35.75</v>
      </c>
      <c r="K92" s="41">
        <f t="shared" si="46"/>
        <v>35.75</v>
      </c>
      <c r="L92" s="41">
        <v>55</v>
      </c>
      <c r="M92" s="41">
        <f t="shared" si="47"/>
        <v>55</v>
      </c>
      <c r="N92" s="3">
        <f t="shared" si="48"/>
        <v>90.75</v>
      </c>
      <c r="O92" s="4">
        <f t="shared" si="49"/>
        <v>90.75</v>
      </c>
      <c r="P92" s="10"/>
    </row>
    <row r="93" spans="1:16" s="9" customFormat="1" ht="24.75" customHeight="1" x14ac:dyDescent="0.35">
      <c r="A93" s="36">
        <f>IF(I93&lt;&gt;"",1+MAX($A$1:A92),"")</f>
        <v>65</v>
      </c>
      <c r="B93" s="38" t="s">
        <v>50</v>
      </c>
      <c r="C93" s="38" t="s">
        <v>50</v>
      </c>
      <c r="E93" s="33" t="s">
        <v>105</v>
      </c>
      <c r="F93" s="6">
        <v>1</v>
      </c>
      <c r="G93" s="1">
        <v>0</v>
      </c>
      <c r="H93" s="2">
        <f t="shared" si="45"/>
        <v>1</v>
      </c>
      <c r="I93" s="16" t="s">
        <v>30</v>
      </c>
      <c r="J93" s="60">
        <v>35.75</v>
      </c>
      <c r="K93" s="41">
        <f t="shared" si="46"/>
        <v>35.75</v>
      </c>
      <c r="L93" s="41">
        <v>55</v>
      </c>
      <c r="M93" s="41">
        <f t="shared" si="47"/>
        <v>55</v>
      </c>
      <c r="N93" s="3">
        <f t="shared" si="48"/>
        <v>90.75</v>
      </c>
      <c r="O93" s="4">
        <f t="shared" si="49"/>
        <v>90.75</v>
      </c>
      <c r="P93" s="10"/>
    </row>
    <row r="94" spans="1:16" x14ac:dyDescent="0.35">
      <c r="A94" s="36" t="str">
        <f>IF(I94&lt;&gt;"",1+MAX($A$1:A93),"")</f>
        <v/>
      </c>
      <c r="B94" s="51"/>
      <c r="C94" s="50"/>
      <c r="D94" s="9"/>
      <c r="E94" s="52"/>
      <c r="F94" s="6"/>
      <c r="G94" s="1"/>
      <c r="H94" s="2"/>
      <c r="I94" s="16"/>
      <c r="J94" s="41"/>
      <c r="K94" s="41"/>
      <c r="L94" s="41"/>
      <c r="M94" s="41"/>
      <c r="N94" s="3"/>
      <c r="O94" s="4"/>
      <c r="P94" s="10"/>
    </row>
    <row r="95" spans="1:16" x14ac:dyDescent="0.35">
      <c r="A95" s="36" t="str">
        <f>IF(I95&lt;&gt;"",1+MAX($A$1:A94),"")</f>
        <v/>
      </c>
      <c r="B95" s="51"/>
      <c r="C95" s="50"/>
      <c r="D95" s="48"/>
      <c r="E95" s="53" t="s">
        <v>106</v>
      </c>
      <c r="F95" s="6"/>
      <c r="G95" s="83"/>
      <c r="H95" s="83"/>
      <c r="I95" s="16"/>
      <c r="J95" s="41"/>
      <c r="K95" s="41"/>
      <c r="L95" s="41"/>
      <c r="M95" s="41"/>
      <c r="N95" s="3"/>
      <c r="O95" s="4"/>
      <c r="P95" s="10"/>
    </row>
    <row r="96" spans="1:16" s="9" customFormat="1" ht="24.75" customHeight="1" x14ac:dyDescent="0.35">
      <c r="A96" s="36">
        <f>IF(I96&lt;&gt;"",1+MAX($A$1:A95),"")</f>
        <v>66</v>
      </c>
      <c r="B96" s="38" t="s">
        <v>41</v>
      </c>
      <c r="C96" s="38" t="s">
        <v>41</v>
      </c>
      <c r="E96" s="33" t="s">
        <v>107</v>
      </c>
      <c r="F96" s="6">
        <v>1</v>
      </c>
      <c r="G96" s="1">
        <v>0</v>
      </c>
      <c r="H96" s="2">
        <f t="shared" ref="H96:H113" si="50">F96*(1+G96)</f>
        <v>1</v>
      </c>
      <c r="I96" s="16" t="s">
        <v>30</v>
      </c>
      <c r="J96" s="61">
        <v>10.799999999999999</v>
      </c>
      <c r="K96" s="41">
        <f t="shared" ref="K96:K113" si="51">J96*H96</f>
        <v>10.799999999999999</v>
      </c>
      <c r="L96" s="41">
        <v>45</v>
      </c>
      <c r="M96" s="41">
        <f t="shared" ref="M96:M113" si="52">L96*H96</f>
        <v>45</v>
      </c>
      <c r="N96" s="61">
        <f t="shared" ref="N96:N101" si="53">J96+L96</f>
        <v>55.8</v>
      </c>
      <c r="O96" s="4">
        <f t="shared" ref="O96:O113" si="54">N96*H96</f>
        <v>55.8</v>
      </c>
      <c r="P96" s="10"/>
    </row>
    <row r="97" spans="1:16" s="9" customFormat="1" ht="24.75" customHeight="1" x14ac:dyDescent="0.35">
      <c r="A97" s="36">
        <f>IF(I97&lt;&gt;"",1+MAX($A$1:A96),"")</f>
        <v>67</v>
      </c>
      <c r="B97" s="38" t="s">
        <v>41</v>
      </c>
      <c r="C97" s="38" t="s">
        <v>41</v>
      </c>
      <c r="E97" s="33" t="s">
        <v>108</v>
      </c>
      <c r="F97" s="6">
        <v>2</v>
      </c>
      <c r="G97" s="1">
        <v>0</v>
      </c>
      <c r="H97" s="2">
        <f t="shared" si="50"/>
        <v>2</v>
      </c>
      <c r="I97" s="16" t="s">
        <v>30</v>
      </c>
      <c r="J97" s="61">
        <v>144</v>
      </c>
      <c r="K97" s="62">
        <f t="shared" si="51"/>
        <v>288</v>
      </c>
      <c r="L97" s="62">
        <v>600</v>
      </c>
      <c r="M97" s="62">
        <f t="shared" si="52"/>
        <v>1200</v>
      </c>
      <c r="N97" s="61">
        <f t="shared" si="53"/>
        <v>744</v>
      </c>
      <c r="O97" s="4">
        <f t="shared" si="54"/>
        <v>1488</v>
      </c>
      <c r="P97" s="10"/>
    </row>
    <row r="98" spans="1:16" s="9" customFormat="1" ht="24.75" customHeight="1" x14ac:dyDescent="0.35">
      <c r="A98" s="36">
        <f>IF(I98&lt;&gt;"",1+MAX($A$1:A97),"")</f>
        <v>68</v>
      </c>
      <c r="B98" s="38" t="s">
        <v>41</v>
      </c>
      <c r="C98" s="38" t="s">
        <v>41</v>
      </c>
      <c r="E98" s="33" t="s">
        <v>109</v>
      </c>
      <c r="F98" s="6">
        <v>1</v>
      </c>
      <c r="G98" s="1">
        <v>0</v>
      </c>
      <c r="H98" s="2">
        <f t="shared" si="50"/>
        <v>1</v>
      </c>
      <c r="I98" s="16" t="s">
        <v>30</v>
      </c>
      <c r="J98" s="61">
        <v>19.2</v>
      </c>
      <c r="K98" s="62">
        <f t="shared" si="51"/>
        <v>19.2</v>
      </c>
      <c r="L98" s="62">
        <v>80</v>
      </c>
      <c r="M98" s="62">
        <f t="shared" si="52"/>
        <v>80</v>
      </c>
      <c r="N98" s="61">
        <f t="shared" si="53"/>
        <v>99.2</v>
      </c>
      <c r="O98" s="4">
        <f t="shared" si="54"/>
        <v>99.2</v>
      </c>
      <c r="P98" s="10"/>
    </row>
    <row r="99" spans="1:16" s="9" customFormat="1" ht="24.75" customHeight="1" x14ac:dyDescent="0.35">
      <c r="A99" s="36">
        <f>IF(I99&lt;&gt;"",1+MAX($A$1:A98),"")</f>
        <v>69</v>
      </c>
      <c r="B99" s="38" t="s">
        <v>41</v>
      </c>
      <c r="C99" s="38" t="s">
        <v>41</v>
      </c>
      <c r="E99" s="33" t="s">
        <v>110</v>
      </c>
      <c r="F99" s="6">
        <v>2</v>
      </c>
      <c r="G99" s="1">
        <v>0</v>
      </c>
      <c r="H99" s="2">
        <f t="shared" si="50"/>
        <v>2</v>
      </c>
      <c r="I99" s="16" t="s">
        <v>30</v>
      </c>
      <c r="J99" s="61">
        <v>16.8</v>
      </c>
      <c r="K99" s="62">
        <f t="shared" si="51"/>
        <v>33.6</v>
      </c>
      <c r="L99" s="62">
        <v>70</v>
      </c>
      <c r="M99" s="62">
        <f t="shared" si="52"/>
        <v>140</v>
      </c>
      <c r="N99" s="61">
        <f t="shared" si="53"/>
        <v>86.8</v>
      </c>
      <c r="O99" s="4">
        <f t="shared" si="54"/>
        <v>173.6</v>
      </c>
      <c r="P99" s="10"/>
    </row>
    <row r="100" spans="1:16" s="9" customFormat="1" ht="24.75" customHeight="1" x14ac:dyDescent="0.35">
      <c r="A100" s="36">
        <f>IF(I100&lt;&gt;"",1+MAX($A$1:A99),"")</f>
        <v>70</v>
      </c>
      <c r="B100" s="38" t="s">
        <v>41</v>
      </c>
      <c r="C100" s="38" t="s">
        <v>41</v>
      </c>
      <c r="E100" s="33" t="s">
        <v>111</v>
      </c>
      <c r="F100" s="6">
        <v>3</v>
      </c>
      <c r="G100" s="1">
        <v>0</v>
      </c>
      <c r="H100" s="2">
        <f t="shared" si="50"/>
        <v>3</v>
      </c>
      <c r="I100" s="16" t="s">
        <v>30</v>
      </c>
      <c r="J100" s="61">
        <v>4.8</v>
      </c>
      <c r="K100" s="62">
        <f t="shared" si="51"/>
        <v>14.399999999999999</v>
      </c>
      <c r="L100" s="62">
        <v>20</v>
      </c>
      <c r="M100" s="62">
        <f t="shared" si="52"/>
        <v>60</v>
      </c>
      <c r="N100" s="61">
        <f t="shared" si="53"/>
        <v>24.8</v>
      </c>
      <c r="O100" s="4">
        <f t="shared" si="54"/>
        <v>74.400000000000006</v>
      </c>
      <c r="P100" s="10"/>
    </row>
    <row r="101" spans="1:16" s="9" customFormat="1" ht="24.75" customHeight="1" x14ac:dyDescent="0.35">
      <c r="A101" s="36">
        <f>IF(I101&lt;&gt;"",1+MAX($A$1:A100),"")</f>
        <v>71</v>
      </c>
      <c r="B101" s="38" t="s">
        <v>41</v>
      </c>
      <c r="C101" s="38" t="s">
        <v>41</v>
      </c>
      <c r="E101" s="33" t="s">
        <v>112</v>
      </c>
      <c r="F101" s="6">
        <v>3</v>
      </c>
      <c r="G101" s="1">
        <v>0</v>
      </c>
      <c r="H101" s="2">
        <f t="shared" si="50"/>
        <v>3</v>
      </c>
      <c r="I101" s="16" t="s">
        <v>30</v>
      </c>
      <c r="J101" s="60">
        <v>23.8</v>
      </c>
      <c r="K101" s="62">
        <f t="shared" si="51"/>
        <v>71.400000000000006</v>
      </c>
      <c r="L101" s="62">
        <v>70</v>
      </c>
      <c r="M101" s="62">
        <f t="shared" si="52"/>
        <v>210</v>
      </c>
      <c r="N101" s="60">
        <f t="shared" si="53"/>
        <v>93.8</v>
      </c>
      <c r="O101" s="4">
        <f t="shared" si="54"/>
        <v>281.39999999999998</v>
      </c>
      <c r="P101" s="10"/>
    </row>
    <row r="102" spans="1:16" s="9" customFormat="1" ht="24.75" customHeight="1" x14ac:dyDescent="0.35">
      <c r="A102" s="36">
        <f>IF(I102&lt;&gt;"",1+MAX($A$1:A101),"")</f>
        <v>72</v>
      </c>
      <c r="B102" s="38" t="s">
        <v>41</v>
      </c>
      <c r="C102" s="38" t="s">
        <v>41</v>
      </c>
      <c r="E102" s="33" t="s">
        <v>123</v>
      </c>
      <c r="F102" s="6">
        <v>2</v>
      </c>
      <c r="G102" s="1">
        <v>0</v>
      </c>
      <c r="H102" s="2">
        <f t="shared" si="50"/>
        <v>2</v>
      </c>
      <c r="I102" s="16" t="s">
        <v>30</v>
      </c>
      <c r="J102" s="60">
        <v>392.4756000000001</v>
      </c>
      <c r="K102" s="62">
        <f t="shared" si="51"/>
        <v>784.9512000000002</v>
      </c>
      <c r="L102" s="62">
        <v>1154.3400000000001</v>
      </c>
      <c r="M102" s="62">
        <f t="shared" si="52"/>
        <v>2308.6800000000003</v>
      </c>
      <c r="N102" s="60">
        <f t="shared" ref="N102:N104" si="55">J102+L102</f>
        <v>1546.8156000000004</v>
      </c>
      <c r="O102" s="4">
        <f t="shared" si="54"/>
        <v>3093.6312000000007</v>
      </c>
      <c r="P102" s="10"/>
    </row>
    <row r="103" spans="1:16" s="9" customFormat="1" ht="24.75" customHeight="1" x14ac:dyDescent="0.35">
      <c r="A103" s="36">
        <f>IF(I103&lt;&gt;"",1+MAX($A$1:A102),"")</f>
        <v>73</v>
      </c>
      <c r="B103" s="38" t="s">
        <v>41</v>
      </c>
      <c r="C103" s="38" t="s">
        <v>41</v>
      </c>
      <c r="E103" s="33" t="s">
        <v>113</v>
      </c>
      <c r="F103" s="6">
        <v>1</v>
      </c>
      <c r="G103" s="1">
        <v>0</v>
      </c>
      <c r="H103" s="2">
        <f t="shared" si="50"/>
        <v>1</v>
      </c>
      <c r="I103" s="16" t="s">
        <v>30</v>
      </c>
      <c r="J103" s="60">
        <v>1346.4</v>
      </c>
      <c r="K103" s="62">
        <f t="shared" si="51"/>
        <v>1346.4</v>
      </c>
      <c r="L103" s="62">
        <v>3960</v>
      </c>
      <c r="M103" s="62">
        <f t="shared" si="52"/>
        <v>3960</v>
      </c>
      <c r="N103" s="60">
        <f t="shared" si="55"/>
        <v>5306.4</v>
      </c>
      <c r="O103" s="4">
        <f t="shared" si="54"/>
        <v>5306.4</v>
      </c>
      <c r="P103" s="10"/>
    </row>
    <row r="104" spans="1:16" s="9" customFormat="1" ht="24.75" customHeight="1" x14ac:dyDescent="0.35">
      <c r="A104" s="36">
        <f>IF(I104&lt;&gt;"",1+MAX($A$1:A103),"")</f>
        <v>74</v>
      </c>
      <c r="B104" s="38" t="s">
        <v>41</v>
      </c>
      <c r="C104" s="38" t="s">
        <v>41</v>
      </c>
      <c r="E104" s="33" t="s">
        <v>114</v>
      </c>
      <c r="F104" s="6">
        <v>4</v>
      </c>
      <c r="G104" s="1">
        <v>0</v>
      </c>
      <c r="H104" s="2">
        <f t="shared" si="50"/>
        <v>4</v>
      </c>
      <c r="I104" s="16" t="s">
        <v>30</v>
      </c>
      <c r="J104" s="60">
        <v>311.10000000000002</v>
      </c>
      <c r="K104" s="62">
        <f t="shared" si="51"/>
        <v>1244.4000000000001</v>
      </c>
      <c r="L104" s="62">
        <v>915</v>
      </c>
      <c r="M104" s="62">
        <f t="shared" si="52"/>
        <v>3660</v>
      </c>
      <c r="N104" s="60">
        <f t="shared" si="55"/>
        <v>1226.0999999999999</v>
      </c>
      <c r="O104" s="4">
        <f t="shared" si="54"/>
        <v>4904.3999999999996</v>
      </c>
      <c r="P104" s="10"/>
    </row>
    <row r="105" spans="1:16" s="9" customFormat="1" ht="24.75" customHeight="1" x14ac:dyDescent="0.35">
      <c r="A105" s="36">
        <f>IF(I105&lt;&gt;"",1+MAX($A$1:A104),"")</f>
        <v>75</v>
      </c>
      <c r="B105" s="38" t="s">
        <v>41</v>
      </c>
      <c r="C105" s="38" t="s">
        <v>41</v>
      </c>
      <c r="E105" s="33" t="s">
        <v>115</v>
      </c>
      <c r="F105" s="6">
        <v>1</v>
      </c>
      <c r="G105" s="1">
        <v>0</v>
      </c>
      <c r="H105" s="2">
        <f t="shared" si="50"/>
        <v>1</v>
      </c>
      <c r="I105" s="16" t="s">
        <v>30</v>
      </c>
      <c r="J105" s="60">
        <v>1472.4125000000001</v>
      </c>
      <c r="K105" s="62">
        <f t="shared" si="51"/>
        <v>1472.4125000000001</v>
      </c>
      <c r="L105" s="62">
        <v>4330.625</v>
      </c>
      <c r="M105" s="62">
        <f t="shared" si="52"/>
        <v>4330.625</v>
      </c>
      <c r="N105" s="60">
        <f t="shared" ref="N105" si="56">J105+L105</f>
        <v>5803.0375000000004</v>
      </c>
      <c r="O105" s="4">
        <f t="shared" si="54"/>
        <v>5803.0375000000004</v>
      </c>
      <c r="P105" s="10"/>
    </row>
    <row r="106" spans="1:16" s="9" customFormat="1" ht="24.75" customHeight="1" x14ac:dyDescent="0.35">
      <c r="A106" s="36">
        <f>IF(I106&lt;&gt;"",1+MAX($A$1:A105),"")</f>
        <v>76</v>
      </c>
      <c r="B106" s="38" t="s">
        <v>41</v>
      </c>
      <c r="C106" s="38" t="s">
        <v>41</v>
      </c>
      <c r="E106" s="33" t="s">
        <v>116</v>
      </c>
      <c r="F106" s="6">
        <v>6</v>
      </c>
      <c r="G106" s="1">
        <v>0</v>
      </c>
      <c r="H106" s="2">
        <f t="shared" si="50"/>
        <v>6</v>
      </c>
      <c r="I106" s="16" t="s">
        <v>30</v>
      </c>
      <c r="J106" s="60">
        <v>191.08</v>
      </c>
      <c r="K106" s="62">
        <f t="shared" si="51"/>
        <v>1146.48</v>
      </c>
      <c r="L106" s="62">
        <v>562</v>
      </c>
      <c r="M106" s="62">
        <f t="shared" si="52"/>
        <v>3372</v>
      </c>
      <c r="N106" s="60">
        <f t="shared" ref="N106:N107" si="57">J106+L106</f>
        <v>753.08</v>
      </c>
      <c r="O106" s="4">
        <f t="shared" si="54"/>
        <v>4518.4800000000005</v>
      </c>
      <c r="P106" s="10"/>
    </row>
    <row r="107" spans="1:16" s="9" customFormat="1" ht="24.75" customHeight="1" x14ac:dyDescent="0.35">
      <c r="A107" s="36">
        <f>IF(I107&lt;&gt;"",1+MAX($A$1:A106),"")</f>
        <v>77</v>
      </c>
      <c r="B107" s="38" t="s">
        <v>41</v>
      </c>
      <c r="C107" s="38" t="s">
        <v>41</v>
      </c>
      <c r="E107" s="33" t="s">
        <v>122</v>
      </c>
      <c r="F107" s="6">
        <v>1</v>
      </c>
      <c r="G107" s="1">
        <v>0</v>
      </c>
      <c r="H107" s="2">
        <f t="shared" si="50"/>
        <v>1</v>
      </c>
      <c r="I107" s="16" t="s">
        <v>30</v>
      </c>
      <c r="J107" s="60">
        <v>510.00000000000006</v>
      </c>
      <c r="K107" s="41">
        <f t="shared" si="51"/>
        <v>510.00000000000006</v>
      </c>
      <c r="L107" s="41">
        <v>1500</v>
      </c>
      <c r="M107" s="41">
        <f t="shared" si="52"/>
        <v>1500</v>
      </c>
      <c r="N107" s="60">
        <f t="shared" si="57"/>
        <v>2010</v>
      </c>
      <c r="O107" s="4">
        <f t="shared" si="54"/>
        <v>2010</v>
      </c>
      <c r="P107" s="10"/>
    </row>
    <row r="108" spans="1:16" x14ac:dyDescent="0.35">
      <c r="A108" s="36" t="str">
        <f>IF(I108&lt;&gt;"",1+MAX($A$1:A107),"")</f>
        <v/>
      </c>
      <c r="B108" s="51"/>
      <c r="C108" s="50"/>
      <c r="D108" s="9"/>
      <c r="E108" s="52"/>
      <c r="F108" s="6"/>
      <c r="G108" s="1"/>
      <c r="H108" s="2"/>
      <c r="I108" s="16"/>
      <c r="J108" s="41"/>
      <c r="K108" s="41"/>
      <c r="L108" s="41"/>
      <c r="M108" s="41"/>
      <c r="N108" s="3"/>
      <c r="O108" s="4"/>
      <c r="P108" s="10"/>
    </row>
    <row r="109" spans="1:16" x14ac:dyDescent="0.35">
      <c r="A109" s="36" t="str">
        <f>IF(I109&lt;&gt;"",1+MAX($A$1:A108),"")</f>
        <v/>
      </c>
      <c r="B109" s="51"/>
      <c r="C109" s="50"/>
      <c r="D109" s="48"/>
      <c r="E109" s="53" t="s">
        <v>117</v>
      </c>
      <c r="F109" s="6"/>
      <c r="G109" s="83"/>
      <c r="H109" s="83"/>
      <c r="I109" s="16"/>
      <c r="J109" s="41"/>
      <c r="K109" s="41"/>
      <c r="L109" s="41"/>
      <c r="M109" s="41"/>
      <c r="N109" s="3"/>
      <c r="O109" s="4"/>
      <c r="P109" s="10"/>
    </row>
    <row r="110" spans="1:16" s="9" customFormat="1" ht="24.75" customHeight="1" x14ac:dyDescent="0.35">
      <c r="A110" s="36">
        <f>IF(I110&lt;&gt;"",1+MAX($A$1:A109),"")</f>
        <v>78</v>
      </c>
      <c r="B110" s="38" t="s">
        <v>70</v>
      </c>
      <c r="C110" s="38" t="s">
        <v>70</v>
      </c>
      <c r="E110" s="33" t="s">
        <v>118</v>
      </c>
      <c r="F110" s="6">
        <v>3</v>
      </c>
      <c r="G110" s="1">
        <v>0</v>
      </c>
      <c r="H110" s="2">
        <f t="shared" si="50"/>
        <v>3</v>
      </c>
      <c r="I110" s="16" t="s">
        <v>30</v>
      </c>
      <c r="J110" s="60">
        <v>19.720000000000002</v>
      </c>
      <c r="K110" s="41">
        <f t="shared" si="51"/>
        <v>59.160000000000011</v>
      </c>
      <c r="L110" s="41">
        <v>58</v>
      </c>
      <c r="M110" s="41">
        <f t="shared" si="52"/>
        <v>174</v>
      </c>
      <c r="N110" s="60">
        <f t="shared" ref="N110:N113" si="58">J110+L110</f>
        <v>77.72</v>
      </c>
      <c r="O110" s="4">
        <f t="shared" si="54"/>
        <v>233.16</v>
      </c>
      <c r="P110" s="10"/>
    </row>
    <row r="111" spans="1:16" s="9" customFormat="1" ht="24.75" customHeight="1" x14ac:dyDescent="0.35">
      <c r="A111" s="36">
        <f>IF(I111&lt;&gt;"",1+MAX($A$1:A110),"")</f>
        <v>79</v>
      </c>
      <c r="B111" s="38" t="s">
        <v>70</v>
      </c>
      <c r="C111" s="38" t="s">
        <v>70</v>
      </c>
      <c r="E111" s="33" t="s">
        <v>119</v>
      </c>
      <c r="F111" s="6">
        <v>2</v>
      </c>
      <c r="G111" s="1">
        <v>0</v>
      </c>
      <c r="H111" s="2">
        <f t="shared" si="50"/>
        <v>2</v>
      </c>
      <c r="I111" s="16" t="s">
        <v>30</v>
      </c>
      <c r="J111" s="60">
        <v>10.88</v>
      </c>
      <c r="K111" s="41">
        <f t="shared" si="51"/>
        <v>21.76</v>
      </c>
      <c r="L111" s="41">
        <v>32</v>
      </c>
      <c r="M111" s="41">
        <f t="shared" si="52"/>
        <v>64</v>
      </c>
      <c r="N111" s="60">
        <f t="shared" si="58"/>
        <v>42.88</v>
      </c>
      <c r="O111" s="4">
        <f t="shared" si="54"/>
        <v>85.76</v>
      </c>
      <c r="P111" s="10"/>
    </row>
    <row r="112" spans="1:16" s="9" customFormat="1" ht="24.75" customHeight="1" x14ac:dyDescent="0.35">
      <c r="A112" s="36">
        <f>IF(I112&lt;&gt;"",1+MAX($A$1:A111),"")</f>
        <v>80</v>
      </c>
      <c r="B112" s="38" t="s">
        <v>70</v>
      </c>
      <c r="C112" s="38" t="s">
        <v>70</v>
      </c>
      <c r="E112" s="33" t="s">
        <v>120</v>
      </c>
      <c r="F112" s="6">
        <v>1</v>
      </c>
      <c r="G112" s="1">
        <v>0</v>
      </c>
      <c r="H112" s="2">
        <f t="shared" si="50"/>
        <v>1</v>
      </c>
      <c r="I112" s="16" t="s">
        <v>30</v>
      </c>
      <c r="J112" s="60">
        <v>37.74</v>
      </c>
      <c r="K112" s="41">
        <f t="shared" si="51"/>
        <v>37.74</v>
      </c>
      <c r="L112" s="41">
        <v>111</v>
      </c>
      <c r="M112" s="41">
        <f t="shared" si="52"/>
        <v>111</v>
      </c>
      <c r="N112" s="60">
        <f t="shared" si="58"/>
        <v>148.74</v>
      </c>
      <c r="O112" s="4">
        <f t="shared" si="54"/>
        <v>148.74</v>
      </c>
      <c r="P112" s="10"/>
    </row>
    <row r="113" spans="1:16" s="9" customFormat="1" ht="24.75" customHeight="1" x14ac:dyDescent="0.35">
      <c r="A113" s="36">
        <f>IF(I113&lt;&gt;"",1+MAX($A$1:A112),"")</f>
        <v>81</v>
      </c>
      <c r="B113" s="38" t="s">
        <v>70</v>
      </c>
      <c r="C113" s="38" t="s">
        <v>70</v>
      </c>
      <c r="E113" s="33" t="s">
        <v>121</v>
      </c>
      <c r="F113" s="6">
        <v>2</v>
      </c>
      <c r="G113" s="1">
        <v>0</v>
      </c>
      <c r="H113" s="2">
        <f t="shared" si="50"/>
        <v>2</v>
      </c>
      <c r="I113" s="16" t="s">
        <v>30</v>
      </c>
      <c r="J113" s="60">
        <v>14.96</v>
      </c>
      <c r="K113" s="41">
        <f t="shared" si="51"/>
        <v>29.92</v>
      </c>
      <c r="L113" s="41">
        <v>44</v>
      </c>
      <c r="M113" s="41">
        <f t="shared" si="52"/>
        <v>88</v>
      </c>
      <c r="N113" s="60">
        <f t="shared" si="58"/>
        <v>58.96</v>
      </c>
      <c r="O113" s="4">
        <f t="shared" si="54"/>
        <v>117.92</v>
      </c>
      <c r="P113" s="10"/>
    </row>
    <row r="114" spans="1:16" ht="16" thickBot="1" x14ac:dyDescent="0.4">
      <c r="A114" s="36" t="str">
        <f>IF(I114&lt;&gt;"",1+MAX($A$1:A113),"")</f>
        <v/>
      </c>
      <c r="B114" s="51"/>
      <c r="C114" s="50"/>
      <c r="D114" s="24"/>
      <c r="E114" s="25"/>
      <c r="F114" s="9"/>
      <c r="G114" s="9"/>
      <c r="H114" s="9"/>
      <c r="J114" s="41"/>
      <c r="K114" s="41"/>
      <c r="L114" s="41"/>
      <c r="M114" s="41"/>
      <c r="N114" s="9"/>
      <c r="O114" s="9"/>
      <c r="P114" s="10"/>
    </row>
    <row r="115" spans="1:16" ht="16" thickBot="1" x14ac:dyDescent="0.4">
      <c r="A115" s="81" t="s">
        <v>2</v>
      </c>
      <c r="B115" s="82"/>
      <c r="C115" s="82"/>
      <c r="D115" s="82"/>
      <c r="E115" s="11"/>
      <c r="F115" s="56"/>
      <c r="G115" s="12"/>
      <c r="H115" s="12"/>
      <c r="I115" s="20"/>
      <c r="J115" s="20"/>
      <c r="K115" s="20"/>
      <c r="L115" s="20"/>
      <c r="M115" s="20"/>
      <c r="N115" s="11"/>
      <c r="O115" s="13">
        <f>SUM(O7:O114)</f>
        <v>60166.101430200004</v>
      </c>
      <c r="P115" s="14">
        <f>SUM(P6:P114)</f>
        <v>60166.101430200004</v>
      </c>
    </row>
    <row r="116" spans="1:16" ht="16" thickBot="1" x14ac:dyDescent="0.4">
      <c r="A116" s="39" t="s">
        <v>9</v>
      </c>
      <c r="D116" s="40"/>
      <c r="E116" s="11"/>
      <c r="F116" s="56"/>
      <c r="G116" s="12"/>
      <c r="H116" s="12"/>
      <c r="I116" s="20"/>
      <c r="J116" s="20"/>
      <c r="K116" s="20"/>
      <c r="L116" s="20"/>
      <c r="M116" s="20"/>
      <c r="N116" s="15">
        <v>0.25</v>
      </c>
      <c r="O116" s="13">
        <f>N116*O115</f>
        <v>15041.525357550001</v>
      </c>
      <c r="P116" s="14">
        <f>N116*P115</f>
        <v>15041.525357550001</v>
      </c>
    </row>
    <row r="117" spans="1:16" ht="16" thickBot="1" x14ac:dyDescent="0.4">
      <c r="A117" s="81" t="s">
        <v>8</v>
      </c>
      <c r="B117" s="82"/>
      <c r="C117" s="82"/>
      <c r="D117" s="82"/>
      <c r="E117" s="11"/>
      <c r="F117" s="56"/>
      <c r="G117" s="12"/>
      <c r="H117" s="12"/>
      <c r="I117" s="20"/>
      <c r="J117" s="20"/>
      <c r="K117" s="20"/>
      <c r="L117" s="20"/>
      <c r="M117" s="20"/>
      <c r="N117" s="11"/>
      <c r="O117" s="13">
        <f>SUM(O115:O116)</f>
        <v>75207.626787750007</v>
      </c>
      <c r="P117" s="14">
        <f>SUM(P115:P116)</f>
        <v>75207.626787750007</v>
      </c>
    </row>
    <row r="118" spans="1:16" x14ac:dyDescent="0.35">
      <c r="P118" s="5"/>
    </row>
    <row r="119" spans="1:16" x14ac:dyDescent="0.35">
      <c r="P119" s="5"/>
    </row>
    <row r="120" spans="1:16" x14ac:dyDescent="0.35">
      <c r="P120" s="5"/>
    </row>
    <row r="121" spans="1:16" x14ac:dyDescent="0.35">
      <c r="P121" s="5"/>
    </row>
    <row r="122" spans="1:16" x14ac:dyDescent="0.35">
      <c r="P122" s="5"/>
    </row>
    <row r="123" spans="1:16" x14ac:dyDescent="0.35">
      <c r="E123" s="34"/>
      <c r="P123" s="5"/>
    </row>
    <row r="124" spans="1:16" x14ac:dyDescent="0.35">
      <c r="E124" s="34"/>
      <c r="P124" s="5"/>
    </row>
    <row r="125" spans="1:16" x14ac:dyDescent="0.35">
      <c r="P125" s="5"/>
    </row>
    <row r="126" spans="1:16" x14ac:dyDescent="0.35">
      <c r="P126" s="5"/>
    </row>
    <row r="127" spans="1:16" x14ac:dyDescent="0.35">
      <c r="P127" s="5"/>
    </row>
    <row r="128" spans="1:16" x14ac:dyDescent="0.35">
      <c r="P128" s="5"/>
    </row>
    <row r="129" spans="16:16" x14ac:dyDescent="0.35">
      <c r="P129" s="5"/>
    </row>
    <row r="130" spans="16:16" x14ac:dyDescent="0.35">
      <c r="P130" s="5"/>
    </row>
    <row r="131" spans="16:16" x14ac:dyDescent="0.35">
      <c r="P131" s="5"/>
    </row>
    <row r="132" spans="16:16" x14ac:dyDescent="0.35">
      <c r="P132" s="5"/>
    </row>
    <row r="133" spans="16:16" x14ac:dyDescent="0.35">
      <c r="P133" s="5"/>
    </row>
    <row r="134" spans="16:16" x14ac:dyDescent="0.35">
      <c r="P134" s="5"/>
    </row>
    <row r="135" spans="16:16" x14ac:dyDescent="0.35">
      <c r="P135" s="5"/>
    </row>
    <row r="136" spans="16:16" x14ac:dyDescent="0.35">
      <c r="P136" s="5"/>
    </row>
    <row r="137" spans="16:16" x14ac:dyDescent="0.35">
      <c r="P137" s="5"/>
    </row>
    <row r="138" spans="16:16" x14ac:dyDescent="0.35">
      <c r="P138" s="5"/>
    </row>
    <row r="139" spans="16:16" x14ac:dyDescent="0.35">
      <c r="P139" s="5"/>
    </row>
    <row r="140" spans="16:16" x14ac:dyDescent="0.35">
      <c r="P140" s="5"/>
    </row>
    <row r="141" spans="16:16" x14ac:dyDescent="0.35">
      <c r="P141" s="5"/>
    </row>
    <row r="142" spans="16:16" x14ac:dyDescent="0.35">
      <c r="P142" s="5"/>
    </row>
    <row r="143" spans="16:16" x14ac:dyDescent="0.35">
      <c r="P143" s="5"/>
    </row>
    <row r="144" spans="16:16" x14ac:dyDescent="0.35">
      <c r="P144" s="5"/>
    </row>
    <row r="145" spans="16:16" x14ac:dyDescent="0.35">
      <c r="P145" s="5"/>
    </row>
    <row r="146" spans="16:16" x14ac:dyDescent="0.35">
      <c r="P146" s="5"/>
    </row>
    <row r="147" spans="16:16" x14ac:dyDescent="0.35">
      <c r="P147" s="5"/>
    </row>
    <row r="148" spans="16:16" x14ac:dyDescent="0.35">
      <c r="P148" s="5"/>
    </row>
    <row r="149" spans="16:16" x14ac:dyDescent="0.35">
      <c r="P149" s="5"/>
    </row>
    <row r="150" spans="16:16" x14ac:dyDescent="0.35">
      <c r="P150" s="5"/>
    </row>
    <row r="151" spans="16:16" x14ac:dyDescent="0.35">
      <c r="P151" s="5"/>
    </row>
    <row r="152" spans="16:16" x14ac:dyDescent="0.35">
      <c r="P152" s="5"/>
    </row>
    <row r="153" spans="16:16" x14ac:dyDescent="0.35">
      <c r="P153" s="5"/>
    </row>
    <row r="154" spans="16:16" x14ac:dyDescent="0.35">
      <c r="P154" s="5"/>
    </row>
    <row r="155" spans="16:16" x14ac:dyDescent="0.35">
      <c r="P155" s="5"/>
    </row>
    <row r="156" spans="16:16" x14ac:dyDescent="0.35">
      <c r="P156" s="5"/>
    </row>
    <row r="157" spans="16:16" x14ac:dyDescent="0.35">
      <c r="P157" s="5"/>
    </row>
    <row r="158" spans="16:16" x14ac:dyDescent="0.35">
      <c r="P158" s="5"/>
    </row>
    <row r="159" spans="16:16" x14ac:dyDescent="0.35">
      <c r="P159" s="5"/>
    </row>
    <row r="160" spans="16:16" x14ac:dyDescent="0.35">
      <c r="P160" s="5"/>
    </row>
    <row r="161" spans="16:16" x14ac:dyDescent="0.35">
      <c r="P161" s="5"/>
    </row>
    <row r="162" spans="16:16" x14ac:dyDescent="0.35">
      <c r="P162" s="5"/>
    </row>
    <row r="163" spans="16:16" x14ac:dyDescent="0.35">
      <c r="P163" s="5"/>
    </row>
    <row r="164" spans="16:16" x14ac:dyDescent="0.35">
      <c r="P164" s="5"/>
    </row>
    <row r="165" spans="16:16" x14ac:dyDescent="0.35">
      <c r="P165" s="5"/>
    </row>
    <row r="166" spans="16:16" x14ac:dyDescent="0.35">
      <c r="P166" s="5"/>
    </row>
    <row r="167" spans="16:16" x14ac:dyDescent="0.35">
      <c r="P167" s="5"/>
    </row>
    <row r="168" spans="16:16" x14ac:dyDescent="0.35">
      <c r="P168" s="5"/>
    </row>
    <row r="169" spans="16:16" x14ac:dyDescent="0.35">
      <c r="P169" s="5"/>
    </row>
    <row r="170" spans="16:16" x14ac:dyDescent="0.35">
      <c r="P170" s="5"/>
    </row>
    <row r="171" spans="16:16" x14ac:dyDescent="0.35">
      <c r="P171" s="5"/>
    </row>
    <row r="172" spans="16:16" x14ac:dyDescent="0.35">
      <c r="P172" s="5"/>
    </row>
    <row r="173" spans="16:16" x14ac:dyDescent="0.35">
      <c r="P173" s="5"/>
    </row>
    <row r="174" spans="16:16" x14ac:dyDescent="0.35">
      <c r="P174" s="5"/>
    </row>
    <row r="175" spans="16:16" x14ac:dyDescent="0.35">
      <c r="P175" s="5"/>
    </row>
    <row r="176" spans="16:16" x14ac:dyDescent="0.35">
      <c r="P176" s="5"/>
    </row>
    <row r="177" spans="16:16" x14ac:dyDescent="0.35">
      <c r="P177" s="5"/>
    </row>
    <row r="178" spans="16:16" x14ac:dyDescent="0.35">
      <c r="P178" s="5"/>
    </row>
    <row r="179" spans="16:16" x14ac:dyDescent="0.35">
      <c r="P179" s="5"/>
    </row>
    <row r="180" spans="16:16" x14ac:dyDescent="0.35">
      <c r="P180" s="5"/>
    </row>
    <row r="181" spans="16:16" x14ac:dyDescent="0.35">
      <c r="P181" s="5"/>
    </row>
    <row r="182" spans="16:16" x14ac:dyDescent="0.35">
      <c r="P182" s="5"/>
    </row>
    <row r="183" spans="16:16" x14ac:dyDescent="0.35">
      <c r="P183" s="5"/>
    </row>
    <row r="184" spans="16:16" x14ac:dyDescent="0.35">
      <c r="P184" s="5"/>
    </row>
    <row r="185" spans="16:16" x14ac:dyDescent="0.35">
      <c r="P185" s="5"/>
    </row>
    <row r="186" spans="16:16" x14ac:dyDescent="0.35">
      <c r="P186" s="5"/>
    </row>
    <row r="187" spans="16:16" x14ac:dyDescent="0.35">
      <c r="P187" s="5"/>
    </row>
    <row r="188" spans="16:16" x14ac:dyDescent="0.35">
      <c r="P188" s="5"/>
    </row>
  </sheetData>
  <mergeCells count="13">
    <mergeCell ref="L2:O2"/>
    <mergeCell ref="L3:O3"/>
    <mergeCell ref="A117:D117"/>
    <mergeCell ref="A115:D115"/>
    <mergeCell ref="G17:J17"/>
    <mergeCell ref="G25:J25"/>
    <mergeCell ref="G37:J37"/>
    <mergeCell ref="G45:J45"/>
    <mergeCell ref="G50:H50"/>
    <mergeCell ref="G80:J80"/>
    <mergeCell ref="G95:H95"/>
    <mergeCell ref="G109:H109"/>
    <mergeCell ref="I1:O1"/>
  </mergeCells>
  <phoneticPr fontId="37" type="noConversion"/>
  <hyperlinks>
    <hyperlink ref="L2" r:id="rId1" xr:uid="{8BD0123F-2504-4723-A782-998E5397C8A5}"/>
  </hyperlinks>
  <printOptions horizontalCentered="1" verticalCentered="1"/>
  <pageMargins left="0.7" right="0.7" top="0.75" bottom="0.75" header="0.3" footer="0.3"/>
  <pageSetup scale="1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DF0DB18-D6ED-449C-8883-38F73D95136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2015-08-27T19:22:37Z</cp:lastPrinted>
  <dcterms:created xsi:type="dcterms:W3CDTF">2004-05-05T14:08:18Z</dcterms:created>
  <dcterms:modified xsi:type="dcterms:W3CDTF">2023-08-05T15:50:01Z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{DDF0DB18-D6ED-449C-8883-38F73D951364}</vt:lpwstr>
  </property>
</Properties>
</file>