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PROJECT SAMPLES\"/>
    </mc:Choice>
  </mc:AlternateContent>
  <xr:revisionPtr revIDLastSave="0" documentId="13_ncr:1_{867255E4-2439-4A59-95A0-F1D54F880195}" xr6:coauthVersionLast="47" xr6:coauthVersionMax="47" xr10:uidLastSave="{00000000-0000-0000-0000-000000000000}"/>
  <bookViews>
    <workbookView xWindow="-110" yWindow="-110" windowWidth="25820" windowHeight="14020" activeTab="1" xr2:uid="{00000000-000D-0000-FFFF-FFFF00000000}"/>
  </bookViews>
  <sheets>
    <sheet name="SUMMARY" sheetId="21" r:id="rId1"/>
    <sheet name="Detailed Estimate" sheetId="20" r:id="rId2"/>
  </sheets>
  <definedNames>
    <definedName name="_xlnm._FilterDatabase" localSheetId="1" hidden="1">'Detailed Estimate'!$E$1:$E$247</definedName>
    <definedName name="_xlnm.Print_Area" localSheetId="1">'Detailed Estimate'!$A$1:$Q$216</definedName>
    <definedName name="_xlnm.Print_Area" localSheetId="0">SUMMARY!$A$1:$G$18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6" i="20" l="1"/>
  <c r="N93" i="20"/>
  <c r="N92" i="20"/>
  <c r="N91" i="20"/>
  <c r="N90" i="20"/>
  <c r="N89" i="20"/>
  <c r="N88" i="20"/>
  <c r="N87" i="20"/>
  <c r="N86" i="20"/>
  <c r="N85" i="20"/>
  <c r="N84" i="20"/>
  <c r="N83" i="20"/>
  <c r="N82" i="20"/>
  <c r="N79" i="20"/>
  <c r="N78" i="20"/>
  <c r="N77" i="20"/>
  <c r="N76" i="20"/>
  <c r="N75" i="20"/>
  <c r="N74" i="20"/>
  <c r="N73" i="20"/>
  <c r="N72" i="20"/>
  <c r="N54" i="20"/>
  <c r="N55" i="20"/>
  <c r="N56" i="20"/>
  <c r="N57" i="20"/>
  <c r="N58" i="20"/>
  <c r="N59" i="20"/>
  <c r="N60" i="20"/>
  <c r="N61" i="20"/>
  <c r="N62" i="20"/>
  <c r="N63" i="20"/>
  <c r="N64" i="20"/>
  <c r="N65" i="20"/>
  <c r="N66" i="20"/>
  <c r="N67" i="20"/>
  <c r="N68" i="20"/>
  <c r="N69" i="20"/>
  <c r="N53" i="20"/>
  <c r="N113" i="20"/>
  <c r="N112" i="20"/>
  <c r="N111" i="20"/>
  <c r="N110" i="20"/>
  <c r="N104" i="20"/>
  <c r="N102" i="20"/>
  <c r="N107" i="20"/>
  <c r="N106" i="20"/>
  <c r="N100" i="20"/>
  <c r="N99" i="20"/>
  <c r="N98" i="20"/>
  <c r="N97" i="20"/>
  <c r="N48" i="20"/>
  <c r="N47" i="20"/>
  <c r="N46" i="20"/>
  <c r="N43" i="20"/>
  <c r="N41" i="20"/>
  <c r="N40" i="20"/>
  <c r="N39" i="20"/>
  <c r="N38" i="20"/>
  <c r="N27" i="20"/>
  <c r="N32" i="20"/>
  <c r="N31" i="20"/>
  <c r="N26" i="20"/>
  <c r="N34" i="20"/>
  <c r="N33" i="20"/>
  <c r="N29" i="20"/>
  <c r="N30" i="20"/>
  <c r="N23" i="20"/>
  <c r="N22" i="20"/>
  <c r="N21" i="20"/>
  <c r="N19" i="20"/>
  <c r="N18" i="20"/>
  <c r="N169" i="20"/>
  <c r="N170" i="20"/>
  <c r="N166" i="20"/>
  <c r="N165" i="20"/>
  <c r="N164" i="20"/>
  <c r="N163" i="20"/>
  <c r="N162" i="20"/>
  <c r="N161" i="20"/>
  <c r="N151" i="20"/>
  <c r="N156" i="20"/>
  <c r="N155" i="20"/>
  <c r="N154" i="20"/>
  <c r="N153" i="20"/>
  <c r="N160" i="20"/>
  <c r="N159" i="20"/>
  <c r="N157" i="20"/>
  <c r="N158" i="20"/>
  <c r="N150" i="20"/>
  <c r="N149" i="20"/>
  <c r="N101" i="20" l="1"/>
  <c r="N105" i="20"/>
  <c r="N103" i="20"/>
  <c r="N42" i="20"/>
  <c r="N28" i="20"/>
  <c r="N35" i="20"/>
  <c r="N20" i="20"/>
  <c r="N167" i="20"/>
  <c r="N152" i="20"/>
  <c r="N146" i="20" l="1"/>
  <c r="N145" i="20"/>
  <c r="N144" i="20"/>
  <c r="N143" i="20"/>
  <c r="N142" i="20"/>
  <c r="N141" i="20"/>
  <c r="N140" i="20"/>
  <c r="N139" i="20"/>
  <c r="N138" i="20"/>
  <c r="N137" i="20"/>
  <c r="N136" i="20"/>
  <c r="N135" i="20"/>
  <c r="N134" i="20"/>
  <c r="N133" i="20"/>
  <c r="N188" i="20"/>
  <c r="N189" i="20"/>
  <c r="H181" i="20"/>
  <c r="K181" i="20" s="1"/>
  <c r="N212" i="20"/>
  <c r="N211" i="20"/>
  <c r="N210" i="20"/>
  <c r="N204" i="20"/>
  <c r="N207" i="20"/>
  <c r="N206" i="20"/>
  <c r="N205" i="20"/>
  <c r="N196" i="20"/>
  <c r="N195" i="20"/>
  <c r="N192" i="20"/>
  <c r="N191" i="20"/>
  <c r="N190" i="20"/>
  <c r="N184" i="20"/>
  <c r="M181" i="20" l="1"/>
  <c r="N181" i="20"/>
  <c r="O181" i="20" s="1"/>
  <c r="N198" i="20"/>
  <c r="N201" i="20"/>
  <c r="N197" i="20"/>
  <c r="A12" i="20" l="1"/>
  <c r="A13" i="20"/>
  <c r="A14" i="20"/>
  <c r="A15" i="20"/>
  <c r="A16" i="20"/>
  <c r="A17" i="20"/>
  <c r="A24" i="20"/>
  <c r="A25" i="20"/>
  <c r="A36" i="20"/>
  <c r="A37" i="20"/>
  <c r="A44" i="20"/>
  <c r="A45" i="20"/>
  <c r="A49" i="20"/>
  <c r="A50" i="20"/>
  <c r="A51" i="20"/>
  <c r="A52" i="20"/>
  <c r="A70" i="20"/>
  <c r="A71" i="20"/>
  <c r="A80" i="20"/>
  <c r="A81" i="20"/>
  <c r="A94" i="20"/>
  <c r="A95" i="20"/>
  <c r="A108" i="20"/>
  <c r="A109" i="20"/>
  <c r="A114" i="20"/>
  <c r="A115" i="20"/>
  <c r="A116" i="20"/>
  <c r="A117" i="20"/>
  <c r="A118" i="20"/>
  <c r="A131" i="20"/>
  <c r="A132" i="20"/>
  <c r="A147" i="20"/>
  <c r="A148" i="20"/>
  <c r="A171" i="20"/>
  <c r="A172" i="20"/>
  <c r="A173" i="20"/>
  <c r="A174" i="20"/>
  <c r="A186" i="20"/>
  <c r="A187" i="20"/>
  <c r="A193" i="20"/>
  <c r="A194" i="20"/>
  <c r="A199" i="20"/>
  <c r="A200" i="20"/>
  <c r="A202" i="20"/>
  <c r="A203" i="20"/>
  <c r="A208" i="20"/>
  <c r="A209" i="20"/>
  <c r="A213" i="20"/>
  <c r="H212" i="20" l="1"/>
  <c r="H211" i="20"/>
  <c r="H210" i="20"/>
  <c r="H207" i="20"/>
  <c r="H206" i="20"/>
  <c r="H205" i="20"/>
  <c r="H204" i="20"/>
  <c r="H201" i="20"/>
  <c r="H198" i="20"/>
  <c r="H197" i="20"/>
  <c r="H196" i="20"/>
  <c r="H195" i="20"/>
  <c r="H192" i="20"/>
  <c r="H191" i="20"/>
  <c r="H190" i="20"/>
  <c r="H189" i="20"/>
  <c r="H188" i="20"/>
  <c r="H185" i="20"/>
  <c r="H184" i="20"/>
  <c r="H183" i="20"/>
  <c r="H182" i="20"/>
  <c r="H180" i="20"/>
  <c r="H179" i="20"/>
  <c r="H178" i="20"/>
  <c r="H177" i="20"/>
  <c r="H176" i="20"/>
  <c r="H175" i="20"/>
  <c r="H170" i="20"/>
  <c r="H169" i="20"/>
  <c r="H168" i="20"/>
  <c r="H167" i="20"/>
  <c r="H166" i="20"/>
  <c r="K166" i="20" s="1"/>
  <c r="H165" i="20"/>
  <c r="H164" i="20"/>
  <c r="H163" i="20"/>
  <c r="H162" i="20"/>
  <c r="H161" i="20"/>
  <c r="H160" i="20"/>
  <c r="H159" i="20"/>
  <c r="H158" i="20"/>
  <c r="H157" i="20"/>
  <c r="H156" i="20"/>
  <c r="H155" i="20"/>
  <c r="H154" i="20"/>
  <c r="H153" i="20"/>
  <c r="H152" i="20"/>
  <c r="H151" i="20"/>
  <c r="H150" i="20"/>
  <c r="H149" i="20"/>
  <c r="H146" i="20"/>
  <c r="O146" i="20" s="1"/>
  <c r="H145" i="20"/>
  <c r="H144" i="20"/>
  <c r="O144" i="20" s="1"/>
  <c r="H143" i="20"/>
  <c r="O143" i="20" s="1"/>
  <c r="H142" i="20"/>
  <c r="M142" i="20" s="1"/>
  <c r="H141" i="20"/>
  <c r="H140" i="20"/>
  <c r="O140" i="20" s="1"/>
  <c r="H139" i="20"/>
  <c r="O139" i="20" s="1"/>
  <c r="H138" i="20"/>
  <c r="O138" i="20" s="1"/>
  <c r="H137" i="20"/>
  <c r="H136" i="20"/>
  <c r="O136" i="20" s="1"/>
  <c r="H135" i="20"/>
  <c r="O135" i="20" s="1"/>
  <c r="H134" i="20"/>
  <c r="M134" i="20" s="1"/>
  <c r="H133" i="20"/>
  <c r="H130" i="20"/>
  <c r="H129" i="20"/>
  <c r="H128" i="20"/>
  <c r="H127" i="20"/>
  <c r="H126" i="20"/>
  <c r="H125" i="20"/>
  <c r="H124" i="20"/>
  <c r="H123" i="20"/>
  <c r="H122" i="20"/>
  <c r="H121" i="20"/>
  <c r="H120" i="20"/>
  <c r="H119" i="20"/>
  <c r="H113" i="20"/>
  <c r="O113" i="20" s="1"/>
  <c r="H112" i="20"/>
  <c r="H111" i="20"/>
  <c r="O111" i="20" s="1"/>
  <c r="H110" i="20"/>
  <c r="H107" i="20"/>
  <c r="O107" i="20" s="1"/>
  <c r="H106" i="20"/>
  <c r="H105" i="20"/>
  <c r="H104" i="20"/>
  <c r="H103" i="20"/>
  <c r="H102" i="20"/>
  <c r="H101" i="20"/>
  <c r="H100" i="20"/>
  <c r="H99" i="20"/>
  <c r="H98" i="20"/>
  <c r="H97" i="20"/>
  <c r="H96" i="20"/>
  <c r="O96" i="20" s="1"/>
  <c r="H93" i="20"/>
  <c r="H92" i="20"/>
  <c r="O92" i="20" s="1"/>
  <c r="H91" i="20"/>
  <c r="O91" i="20" s="1"/>
  <c r="H90" i="20"/>
  <c r="O90" i="20" s="1"/>
  <c r="H89" i="20"/>
  <c r="H88" i="20"/>
  <c r="O88" i="20" s="1"/>
  <c r="H87" i="20"/>
  <c r="O87" i="20" s="1"/>
  <c r="H86" i="20"/>
  <c r="O86" i="20" s="1"/>
  <c r="H85" i="20"/>
  <c r="H84" i="20"/>
  <c r="O84" i="20" s="1"/>
  <c r="H83" i="20"/>
  <c r="O83" i="20" s="1"/>
  <c r="H82" i="20"/>
  <c r="O82" i="20" s="1"/>
  <c r="H79" i="20"/>
  <c r="O79" i="20" s="1"/>
  <c r="H78" i="20"/>
  <c r="O78" i="20" s="1"/>
  <c r="H77" i="20"/>
  <c r="H76" i="20"/>
  <c r="O76" i="20" s="1"/>
  <c r="H75" i="20"/>
  <c r="O75" i="20" s="1"/>
  <c r="H74" i="20"/>
  <c r="O74" i="20" s="1"/>
  <c r="H73" i="20"/>
  <c r="H72" i="20"/>
  <c r="O72" i="20" s="1"/>
  <c r="H69" i="20"/>
  <c r="H68" i="20"/>
  <c r="O68" i="20" s="1"/>
  <c r="H67" i="20"/>
  <c r="O67" i="20" s="1"/>
  <c r="H66" i="20"/>
  <c r="O66" i="20" s="1"/>
  <c r="H65" i="20"/>
  <c r="H64" i="20"/>
  <c r="O64" i="20" s="1"/>
  <c r="H63" i="20"/>
  <c r="O63" i="20" s="1"/>
  <c r="H62" i="20"/>
  <c r="O62" i="20" s="1"/>
  <c r="H61" i="20"/>
  <c r="H60" i="20"/>
  <c r="O60" i="20" s="1"/>
  <c r="H59" i="20"/>
  <c r="O59" i="20" s="1"/>
  <c r="H58" i="20"/>
  <c r="O58" i="20" s="1"/>
  <c r="H57" i="20"/>
  <c r="H56" i="20"/>
  <c r="O56" i="20" s="1"/>
  <c r="H55" i="20"/>
  <c r="O55" i="20" s="1"/>
  <c r="H54" i="20"/>
  <c r="O54" i="20" s="1"/>
  <c r="H53" i="20"/>
  <c r="H48" i="20"/>
  <c r="H47" i="20"/>
  <c r="H46" i="20"/>
  <c r="H43" i="20"/>
  <c r="H42" i="20"/>
  <c r="H41" i="20"/>
  <c r="H40" i="20"/>
  <c r="H39" i="20"/>
  <c r="H38" i="20"/>
  <c r="H35" i="20"/>
  <c r="H34" i="20"/>
  <c r="H33" i="20"/>
  <c r="H32" i="20"/>
  <c r="H31" i="20"/>
  <c r="H30" i="20"/>
  <c r="H29" i="20"/>
  <c r="H28" i="20"/>
  <c r="H27" i="20"/>
  <c r="H26" i="20"/>
  <c r="F23" i="20"/>
  <c r="H23" i="20" s="1"/>
  <c r="F22" i="20"/>
  <c r="H22" i="20" s="1"/>
  <c r="H21" i="20"/>
  <c r="H20" i="20"/>
  <c r="H19" i="20"/>
  <c r="H18" i="20"/>
  <c r="O26" i="20" l="1"/>
  <c r="K26" i="20"/>
  <c r="M26" i="20"/>
  <c r="O34" i="20"/>
  <c r="M34" i="20"/>
  <c r="K34" i="20"/>
  <c r="O46" i="20"/>
  <c r="M46" i="20"/>
  <c r="K46" i="20"/>
  <c r="M100" i="20"/>
  <c r="K100" i="20"/>
  <c r="O119" i="20"/>
  <c r="M119" i="20"/>
  <c r="K119" i="20"/>
  <c r="O127" i="20"/>
  <c r="M127" i="20"/>
  <c r="K127" i="20"/>
  <c r="O155" i="20"/>
  <c r="M155" i="20"/>
  <c r="K155" i="20"/>
  <c r="O163" i="20"/>
  <c r="M163" i="20"/>
  <c r="K163" i="20"/>
  <c r="O21" i="20"/>
  <c r="M21" i="20"/>
  <c r="K21" i="20"/>
  <c r="O27" i="20"/>
  <c r="M27" i="20"/>
  <c r="K27" i="20"/>
  <c r="O35" i="20"/>
  <c r="M35" i="20"/>
  <c r="K35" i="20"/>
  <c r="O47" i="20"/>
  <c r="M47" i="20"/>
  <c r="K47" i="20"/>
  <c r="K97" i="20"/>
  <c r="M97" i="20"/>
  <c r="O124" i="20"/>
  <c r="K124" i="20"/>
  <c r="M124" i="20"/>
  <c r="O156" i="20"/>
  <c r="M156" i="20"/>
  <c r="K156" i="20"/>
  <c r="O164" i="20"/>
  <c r="M164" i="20"/>
  <c r="K164" i="20"/>
  <c r="O18" i="20"/>
  <c r="K18" i="20"/>
  <c r="M18" i="20"/>
  <c r="O22" i="20"/>
  <c r="M22" i="20"/>
  <c r="K22" i="20"/>
  <c r="O28" i="20"/>
  <c r="M28" i="20"/>
  <c r="K28" i="20"/>
  <c r="O32" i="20"/>
  <c r="M32" i="20"/>
  <c r="K32" i="20"/>
  <c r="O38" i="20"/>
  <c r="M38" i="20"/>
  <c r="K38" i="20"/>
  <c r="O42" i="20"/>
  <c r="K42" i="20"/>
  <c r="M42" i="20"/>
  <c r="O48" i="20"/>
  <c r="M48" i="20"/>
  <c r="K48" i="20"/>
  <c r="O98" i="20"/>
  <c r="M98" i="20"/>
  <c r="K98" i="20"/>
  <c r="O102" i="20"/>
  <c r="M102" i="20"/>
  <c r="K102" i="20"/>
  <c r="K106" i="20"/>
  <c r="M106" i="20"/>
  <c r="M121" i="20"/>
  <c r="K121" i="20"/>
  <c r="M125" i="20"/>
  <c r="K125" i="20"/>
  <c r="M149" i="20"/>
  <c r="K149" i="20"/>
  <c r="M153" i="20"/>
  <c r="K153" i="20"/>
  <c r="M157" i="20"/>
  <c r="K157" i="20"/>
  <c r="M161" i="20"/>
  <c r="K161" i="20"/>
  <c r="M169" i="20"/>
  <c r="K169" i="20"/>
  <c r="M188" i="20"/>
  <c r="K188" i="20"/>
  <c r="O20" i="20"/>
  <c r="M20" i="20"/>
  <c r="K20" i="20"/>
  <c r="O30" i="20"/>
  <c r="M30" i="20"/>
  <c r="K30" i="20"/>
  <c r="O40" i="20"/>
  <c r="M40" i="20"/>
  <c r="K40" i="20"/>
  <c r="M104" i="20"/>
  <c r="K104" i="20"/>
  <c r="O123" i="20"/>
  <c r="M123" i="20"/>
  <c r="K123" i="20"/>
  <c r="O151" i="20"/>
  <c r="M151" i="20"/>
  <c r="K151" i="20"/>
  <c r="O159" i="20"/>
  <c r="M159" i="20"/>
  <c r="K159" i="20"/>
  <c r="O167" i="20"/>
  <c r="M167" i="20"/>
  <c r="K167" i="20"/>
  <c r="O31" i="20"/>
  <c r="K31" i="20"/>
  <c r="M31" i="20"/>
  <c r="M41" i="20"/>
  <c r="K41" i="20"/>
  <c r="O101" i="20"/>
  <c r="K101" i="20"/>
  <c r="M101" i="20"/>
  <c r="O105" i="20"/>
  <c r="M105" i="20"/>
  <c r="K105" i="20"/>
  <c r="O120" i="20"/>
  <c r="K120" i="20"/>
  <c r="M120" i="20"/>
  <c r="O128" i="20"/>
  <c r="K128" i="20"/>
  <c r="M128" i="20"/>
  <c r="O152" i="20"/>
  <c r="M152" i="20"/>
  <c r="K152" i="20"/>
  <c r="O160" i="20"/>
  <c r="M160" i="20"/>
  <c r="K160" i="20"/>
  <c r="O168" i="20"/>
  <c r="K168" i="20"/>
  <c r="M168" i="20"/>
  <c r="M19" i="20"/>
  <c r="K19" i="20"/>
  <c r="M23" i="20"/>
  <c r="K23" i="20"/>
  <c r="M29" i="20"/>
  <c r="K29" i="20"/>
  <c r="O33" i="20"/>
  <c r="M33" i="20"/>
  <c r="K33" i="20"/>
  <c r="O39" i="20"/>
  <c r="M39" i="20"/>
  <c r="K39" i="20"/>
  <c r="O43" i="20"/>
  <c r="M43" i="20"/>
  <c r="K43" i="20"/>
  <c r="O99" i="20"/>
  <c r="M99" i="20"/>
  <c r="K99" i="20"/>
  <c r="O103" i="20"/>
  <c r="K103" i="20"/>
  <c r="M103" i="20"/>
  <c r="K122" i="20"/>
  <c r="M122" i="20"/>
  <c r="O126" i="20"/>
  <c r="K126" i="20"/>
  <c r="M126" i="20"/>
  <c r="M150" i="20"/>
  <c r="K150" i="20"/>
  <c r="O154" i="20"/>
  <c r="M154" i="20"/>
  <c r="K154" i="20"/>
  <c r="M158" i="20"/>
  <c r="K158" i="20"/>
  <c r="O162" i="20"/>
  <c r="M162" i="20"/>
  <c r="K162" i="20"/>
  <c r="O170" i="20"/>
  <c r="K170" i="20"/>
  <c r="M170" i="20"/>
  <c r="M189" i="20"/>
  <c r="K189" i="20"/>
  <c r="K130" i="20"/>
  <c r="M130" i="20"/>
  <c r="M129" i="20"/>
  <c r="K129" i="20"/>
  <c r="M197" i="20"/>
  <c r="K197" i="20"/>
  <c r="O198" i="20"/>
  <c r="M198" i="20"/>
  <c r="K198" i="20"/>
  <c r="M196" i="20"/>
  <c r="K196" i="20"/>
  <c r="O178" i="20"/>
  <c r="K178" i="20"/>
  <c r="M178" i="20"/>
  <c r="M201" i="20"/>
  <c r="K201" i="20"/>
  <c r="M180" i="20"/>
  <c r="K180" i="20"/>
  <c r="M205" i="20"/>
  <c r="K205" i="20"/>
  <c r="O195" i="20"/>
  <c r="M195" i="20"/>
  <c r="K195" i="20"/>
  <c r="M179" i="20"/>
  <c r="K179" i="20"/>
  <c r="O182" i="20"/>
  <c r="K182" i="20"/>
  <c r="M182" i="20"/>
  <c r="M206" i="20"/>
  <c r="K206" i="20"/>
  <c r="M204" i="20"/>
  <c r="K204" i="20"/>
  <c r="O183" i="20"/>
  <c r="K183" i="20"/>
  <c r="M183" i="20"/>
  <c r="O207" i="20"/>
  <c r="M207" i="20"/>
  <c r="K207" i="20"/>
  <c r="M184" i="20"/>
  <c r="K184" i="20"/>
  <c r="O210" i="20"/>
  <c r="M210" i="20"/>
  <c r="K210" i="20"/>
  <c r="K185" i="20"/>
  <c r="M185" i="20"/>
  <c r="O211" i="20"/>
  <c r="M211" i="20"/>
  <c r="K211" i="20"/>
  <c r="M212" i="20"/>
  <c r="K212" i="20"/>
  <c r="O190" i="20"/>
  <c r="M190" i="20"/>
  <c r="K190" i="20"/>
  <c r="O191" i="20"/>
  <c r="M191" i="20"/>
  <c r="K191" i="20"/>
  <c r="M192" i="20"/>
  <c r="K192" i="20"/>
  <c r="O177" i="20"/>
  <c r="K177" i="20"/>
  <c r="M177" i="20"/>
  <c r="K175" i="20"/>
  <c r="M175" i="20"/>
  <c r="M176" i="20"/>
  <c r="K176" i="20"/>
  <c r="M65" i="20"/>
  <c r="M85" i="20"/>
  <c r="K67" i="20"/>
  <c r="M112" i="20"/>
  <c r="K112" i="20"/>
  <c r="K63" i="20"/>
  <c r="K113" i="20"/>
  <c r="K96" i="20"/>
  <c r="M53" i="20"/>
  <c r="M89" i="20"/>
  <c r="K59" i="20"/>
  <c r="M73" i="20"/>
  <c r="K91" i="20"/>
  <c r="O176" i="20"/>
  <c r="K55" i="20"/>
  <c r="M61" i="20"/>
  <c r="K68" i="20"/>
  <c r="M69" i="20"/>
  <c r="M82" i="20"/>
  <c r="M96" i="20"/>
  <c r="K111" i="20"/>
  <c r="M139" i="20"/>
  <c r="O189" i="20"/>
  <c r="M77" i="20"/>
  <c r="M107" i="20"/>
  <c r="K75" i="20"/>
  <c r="K79" i="20"/>
  <c r="K87" i="20"/>
  <c r="K140" i="20"/>
  <c r="M54" i="20"/>
  <c r="M56" i="20"/>
  <c r="M72" i="20"/>
  <c r="K82" i="20"/>
  <c r="K84" i="20"/>
  <c r="M86" i="20"/>
  <c r="M88" i="20"/>
  <c r="M90" i="20"/>
  <c r="M92" i="20"/>
  <c r="O104" i="20"/>
  <c r="O134" i="20"/>
  <c r="K138" i="20"/>
  <c r="K139" i="20"/>
  <c r="O142" i="20"/>
  <c r="K146" i="20"/>
  <c r="M166" i="20"/>
  <c r="K66" i="20"/>
  <c r="K83" i="20"/>
  <c r="M84" i="20"/>
  <c r="M110" i="20"/>
  <c r="M111" i="20"/>
  <c r="O112" i="20"/>
  <c r="M113" i="20"/>
  <c r="O122" i="20"/>
  <c r="O130" i="20"/>
  <c r="K136" i="20"/>
  <c r="M138" i="20"/>
  <c r="K144" i="20"/>
  <c r="M146" i="20"/>
  <c r="O150" i="20"/>
  <c r="O158" i="20"/>
  <c r="O166" i="20"/>
  <c r="O197" i="20"/>
  <c r="K58" i="20"/>
  <c r="K60" i="20"/>
  <c r="K62" i="20"/>
  <c r="K64" i="20"/>
  <c r="M66" i="20"/>
  <c r="M68" i="20"/>
  <c r="K74" i="20"/>
  <c r="K76" i="20"/>
  <c r="K78" i="20"/>
  <c r="K107" i="20"/>
  <c r="K134" i="20"/>
  <c r="K135" i="20"/>
  <c r="K142" i="20"/>
  <c r="K143" i="20"/>
  <c r="O180" i="20"/>
  <c r="O201" i="20"/>
  <c r="K54" i="20"/>
  <c r="K56" i="20"/>
  <c r="M58" i="20"/>
  <c r="M60" i="20"/>
  <c r="M62" i="20"/>
  <c r="M64" i="20"/>
  <c r="K72" i="20"/>
  <c r="M74" i="20"/>
  <c r="M76" i="20"/>
  <c r="M78" i="20"/>
  <c r="K86" i="20"/>
  <c r="K88" i="20"/>
  <c r="K90" i="20"/>
  <c r="K92" i="20"/>
  <c r="M135" i="20"/>
  <c r="M143" i="20"/>
  <c r="O185" i="20"/>
  <c r="O205" i="20"/>
  <c r="O23" i="20"/>
  <c r="O19" i="20"/>
  <c r="O29" i="20"/>
  <c r="K61" i="20"/>
  <c r="O61" i="20"/>
  <c r="O125" i="20"/>
  <c r="O149" i="20"/>
  <c r="O204" i="20"/>
  <c r="K65" i="20"/>
  <c r="O65" i="20"/>
  <c r="K73" i="20"/>
  <c r="O73" i="20"/>
  <c r="K85" i="20"/>
  <c r="O85" i="20"/>
  <c r="O145" i="20"/>
  <c r="M145" i="20"/>
  <c r="K145" i="20"/>
  <c r="O165" i="20"/>
  <c r="M165" i="20"/>
  <c r="K165" i="20"/>
  <c r="O41" i="20"/>
  <c r="K57" i="20"/>
  <c r="O57" i="20"/>
  <c r="K93" i="20"/>
  <c r="O93" i="20"/>
  <c r="K53" i="20"/>
  <c r="O53" i="20"/>
  <c r="M57" i="20"/>
  <c r="K69" i="20"/>
  <c r="O69" i="20"/>
  <c r="K77" i="20"/>
  <c r="O77" i="20"/>
  <c r="K89" i="20"/>
  <c r="O89" i="20"/>
  <c r="M93" i="20"/>
  <c r="O97" i="20"/>
  <c r="O100" i="20"/>
  <c r="O196" i="20"/>
  <c r="O121" i="20"/>
  <c r="O141" i="20"/>
  <c r="M141" i="20"/>
  <c r="K141" i="20"/>
  <c r="O161" i="20"/>
  <c r="O179" i="20"/>
  <c r="M55" i="20"/>
  <c r="M59" i="20"/>
  <c r="M63" i="20"/>
  <c r="M67" i="20"/>
  <c r="M75" i="20"/>
  <c r="M79" i="20"/>
  <c r="M83" i="20"/>
  <c r="M87" i="20"/>
  <c r="M91" i="20"/>
  <c r="O137" i="20"/>
  <c r="M137" i="20"/>
  <c r="K137" i="20"/>
  <c r="O157" i="20"/>
  <c r="O188" i="20"/>
  <c r="O106" i="20"/>
  <c r="K110" i="20"/>
  <c r="O110" i="20"/>
  <c r="O129" i="20"/>
  <c r="O133" i="20"/>
  <c r="M133" i="20"/>
  <c r="K133" i="20"/>
  <c r="O153" i="20"/>
  <c r="O169" i="20"/>
  <c r="O175" i="20"/>
  <c r="O184" i="20"/>
  <c r="O192" i="20"/>
  <c r="O212" i="20"/>
  <c r="M136" i="20"/>
  <c r="M140" i="20"/>
  <c r="M144" i="20"/>
  <c r="O206" i="20"/>
  <c r="P172" i="20" l="1"/>
  <c r="D9" i="21" s="1"/>
  <c r="P13" i="20"/>
  <c r="D7" i="21" s="1"/>
  <c r="P115" i="20"/>
  <c r="D8" i="21" s="1"/>
  <c r="A8" i="21" l="1"/>
  <c r="H11" i="20" l="1"/>
  <c r="H10" i="20"/>
  <c r="O11" i="20" l="1"/>
  <c r="O10" i="20"/>
  <c r="A9" i="21" l="1"/>
  <c r="A7" i="21"/>
  <c r="A9" i="20" l="1"/>
  <c r="A10" i="20" l="1"/>
  <c r="A11" i="20" s="1"/>
  <c r="H9" i="20"/>
  <c r="O9" i="20" s="1"/>
  <c r="P7" i="20" l="1"/>
  <c r="D6" i="21" s="1"/>
  <c r="D11" i="21" s="1"/>
  <c r="D12" i="21" s="1"/>
  <c r="D13" i="21" s="1"/>
  <c r="O214" i="20"/>
  <c r="A16" i="21"/>
  <c r="A15" i="21"/>
  <c r="A10" i="21"/>
  <c r="O215" i="20" l="1"/>
  <c r="O216" i="20" l="1"/>
  <c r="P214" i="20" s="1"/>
  <c r="P215" i="20" l="1"/>
  <c r="P216" i="20" s="1"/>
  <c r="A18" i="20" l="1"/>
  <c r="A19" i="20" s="1"/>
  <c r="A20" i="20" s="1"/>
  <c r="A21" i="20" s="1"/>
  <c r="A22" i="20" s="1"/>
  <c r="A23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8" i="20" s="1"/>
  <c r="A39" i="20" s="1"/>
  <c r="A40" i="20" s="1"/>
  <c r="A41" i="20" s="1"/>
  <c r="A42" i="20" s="1"/>
  <c r="A43" i="20" s="1"/>
  <c r="A46" i="20" s="1"/>
  <c r="A47" i="20" s="1"/>
  <c r="A48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2" i="20" s="1"/>
  <c r="A73" i="20" s="1"/>
  <c r="A74" i="20" s="1"/>
  <c r="A75" i="20" s="1"/>
  <c r="A76" i="20" s="1"/>
  <c r="A77" i="20" s="1"/>
  <c r="A78" i="20" s="1"/>
  <c r="A79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10" i="20" s="1"/>
  <c r="A111" i="20" s="1"/>
  <c r="A112" i="20" s="1"/>
  <c r="A113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5" i="20" s="1"/>
  <c r="A176" i="20" s="1"/>
  <c r="A177" i="20" s="1"/>
  <c r="A178" i="20" s="1"/>
  <c r="A179" i="20" s="1"/>
  <c r="A180" i="20" s="1"/>
  <c r="A182" i="20" l="1"/>
  <c r="A181" i="20"/>
  <c r="A183" i="20" l="1"/>
  <c r="A184" i="20" s="1"/>
  <c r="A185" i="20" s="1"/>
  <c r="A188" i="20" s="1"/>
  <c r="A189" i="20" s="1"/>
  <c r="A190" i="20" s="1"/>
  <c r="A191" i="20" s="1"/>
  <c r="A192" i="20" s="1"/>
  <c r="A195" i="20" s="1"/>
  <c r="A196" i="20" s="1"/>
  <c r="A197" i="20" s="1"/>
  <c r="A198" i="20" s="1"/>
  <c r="A201" i="20" s="1"/>
  <c r="A204" i="20" s="1"/>
  <c r="A205" i="20" s="1"/>
  <c r="A206" i="20" s="1"/>
  <c r="A207" i="20" s="1"/>
  <c r="A210" i="20" s="1"/>
  <c r="A211" i="20" s="1"/>
  <c r="A212" i="20" s="1"/>
</calcChain>
</file>

<file path=xl/sharedStrings.xml><?xml version="1.0" encoding="utf-8"?>
<sst xmlns="http://schemas.openxmlformats.org/spreadsheetml/2006/main" count="693" uniqueCount="223">
  <si>
    <t>DESCRIPTION</t>
  </si>
  <si>
    <t>UNIT COST</t>
  </si>
  <si>
    <t>SUB TOTAL</t>
  </si>
  <si>
    <t>SR #</t>
  </si>
  <si>
    <t>QTY WITH
WASTAGE</t>
  </si>
  <si>
    <t>UNIT OF
MEASURMENT</t>
  </si>
  <si>
    <t>TOTAL ITEM
COST</t>
  </si>
  <si>
    <t>TOTAL TRADE
COST</t>
  </si>
  <si>
    <t>TOTAL BID</t>
  </si>
  <si>
    <t>OVERHEAD &amp; PROFIT (25%)</t>
  </si>
  <si>
    <t>CSI SECT</t>
  </si>
  <si>
    <t>QTY.</t>
  </si>
  <si>
    <t>WASTAGE</t>
  </si>
  <si>
    <t>DIV. 01</t>
  </si>
  <si>
    <t>GENERAL REQUIREMENTS</t>
  </si>
  <si>
    <t>CSI DIV.</t>
  </si>
  <si>
    <t>TOTAL TRADE COST</t>
  </si>
  <si>
    <t>REMARKS</t>
  </si>
  <si>
    <t>DIV.01</t>
  </si>
  <si>
    <t>GENERAL CONDITIONS</t>
  </si>
  <si>
    <t>SUBTOTAL</t>
  </si>
  <si>
    <t>OVERHEAD &amp; PROFIT - 25%</t>
  </si>
  <si>
    <t>EXCLUSIONS</t>
  </si>
  <si>
    <t>ALL ITEMS NOT MENTIONED ABOVE ARE EXCLUDED</t>
  </si>
  <si>
    <t>PERMITS, SITE SUPERVISION, FINAL CLEANUP &amp; DUMPSTER</t>
  </si>
  <si>
    <t>LS</t>
  </si>
  <si>
    <t>LF</t>
  </si>
  <si>
    <t>UNIT LABOR COST</t>
  </si>
  <si>
    <t>TOTAL LABOR COST</t>
  </si>
  <si>
    <t>UNIT MATERIAL COST</t>
  </si>
  <si>
    <t>TOTAL MATERIAL COST</t>
  </si>
  <si>
    <t>EA</t>
  </si>
  <si>
    <t>PLUMBING</t>
  </si>
  <si>
    <t>ELECTRICAL</t>
  </si>
  <si>
    <t>DIV.22</t>
  </si>
  <si>
    <t>DIV.26</t>
  </si>
  <si>
    <t>REFERENCE SHEET</t>
  </si>
  <si>
    <t>DETAIL SHEET</t>
  </si>
  <si>
    <t>Allowances</t>
  </si>
  <si>
    <t>Mobilization</t>
  </si>
  <si>
    <t>HEAT VENTILATION &amp; AIR CONDITIONING</t>
  </si>
  <si>
    <t>DIV.23</t>
  </si>
  <si>
    <t>DIV. 22</t>
  </si>
  <si>
    <t>PLUMBING PIPES</t>
  </si>
  <si>
    <t>WASTE PIPE</t>
  </si>
  <si>
    <t>SCH 40 ABS OR PVC</t>
  </si>
  <si>
    <t>P-3.0</t>
  </si>
  <si>
    <t>1 1/2" Dia Vent Pipe</t>
  </si>
  <si>
    <t>2" Dia Vent Pipe</t>
  </si>
  <si>
    <t>2" Dia Sanitary Sewer Pipe</t>
  </si>
  <si>
    <t>3" Dia Sanitary Sewer Pipe</t>
  </si>
  <si>
    <t>1 1/2" Dia Vent Pipe Up Above Ceiling</t>
  </si>
  <si>
    <t>2" Dia Vent Pipe Vertical Through Roof</t>
  </si>
  <si>
    <t>WATER PIPES</t>
  </si>
  <si>
    <t>AQUA PEX TUBING</t>
  </si>
  <si>
    <t>P-2.0</t>
  </si>
  <si>
    <t>1" Dia Cold Water Pipe</t>
  </si>
  <si>
    <t>1 1/2" Dia Cold Water Pipe</t>
  </si>
  <si>
    <t>1 1/4" Dia Cold Water Pipe</t>
  </si>
  <si>
    <t>1/2" Dia Cold Water Pipe</t>
  </si>
  <si>
    <t>3/4" Dia Cold Water Pipe</t>
  </si>
  <si>
    <t>1" Dia Hot Water Pipe</t>
  </si>
  <si>
    <t>1 1/4" Dia Hot Water Pipe</t>
  </si>
  <si>
    <t>1/2" Dia Hot Water Pipe</t>
  </si>
  <si>
    <t>1/2" Dia Hot Water Return</t>
  </si>
  <si>
    <t>3/4" Dia Hot Water Pipe</t>
  </si>
  <si>
    <t>GAS PIPE</t>
  </si>
  <si>
    <t>SCH. 40 BLACK STEEL</t>
  </si>
  <si>
    <t>1" Dia Gas Pipe</t>
  </si>
  <si>
    <t>1 1/2" Dia Gas Pipe</t>
  </si>
  <si>
    <t>1/2" Dia Gas Pipe</t>
  </si>
  <si>
    <t>2" Dia Gas Pipe</t>
  </si>
  <si>
    <t>2 1/2" Dia Gas Pipe</t>
  </si>
  <si>
    <t>3/4" Dia Gas Pipe</t>
  </si>
  <si>
    <t>RISER</t>
  </si>
  <si>
    <t>P-2.1</t>
  </si>
  <si>
    <t>1 1/4" Dia Gas Pipe</t>
  </si>
  <si>
    <t>CONNECTIONS</t>
  </si>
  <si>
    <t>WATER</t>
  </si>
  <si>
    <t>1" Dia 90 Degree Elbow</t>
  </si>
  <si>
    <t>3/4" Dia 90 Degree Elbow</t>
  </si>
  <si>
    <t>1 1/2" Dia 90 Degree Elbow</t>
  </si>
  <si>
    <t>1 1/4" Dia 90 Degree Elbow</t>
  </si>
  <si>
    <t>1/2" Dia 90 Degree Elbow</t>
  </si>
  <si>
    <t>1" Dia To 3/4" Dia 90 Degree Elbow</t>
  </si>
  <si>
    <t>1" Dia To 1/2" Dia Transition Tee</t>
  </si>
  <si>
    <t>1" Dia To 1/4" Dia Transition Tee</t>
  </si>
  <si>
    <t>1/2" Dia To 3/4" Dia Transition Tee</t>
  </si>
  <si>
    <t>1 1/4" Dia To 3/4" Dia Transition Tee</t>
  </si>
  <si>
    <t>1 1/4" Dia To 1" Dia Transition Tee</t>
  </si>
  <si>
    <t>1 1/4" Dia To 1 1/2" Dia Transition Tee</t>
  </si>
  <si>
    <t>1" Dia To 3/4" Dia Transition Tee</t>
  </si>
  <si>
    <t>1" Dia To 3/4"&amp;1/2" Dia Transition Tee</t>
  </si>
  <si>
    <t>1" Dia To 3/4"&amp;1 1/4" Dia Transition Tee</t>
  </si>
  <si>
    <t>1 1/4" Dia Tee</t>
  </si>
  <si>
    <t>3/4" Dia Tee</t>
  </si>
  <si>
    <t>WASTE</t>
  </si>
  <si>
    <t>1 1/2" Dia 45 Degree Elbow</t>
  </si>
  <si>
    <t>2" Dia 45 Degree Elbow</t>
  </si>
  <si>
    <t>2" Dia 90 Degree Elbow</t>
  </si>
  <si>
    <t>3" Dia 45 Degree Elbow</t>
  </si>
  <si>
    <t>2" Dia Wye</t>
  </si>
  <si>
    <t>3" Dia Wye</t>
  </si>
  <si>
    <t>3" Dia To 2" Dia Transition Wye</t>
  </si>
  <si>
    <t>GAS</t>
  </si>
  <si>
    <t>3/4" Dia To 1/2" Dia 90 Degree Elbow</t>
  </si>
  <si>
    <t>1" Dia To 1 1/4" Dia Transition Tee</t>
  </si>
  <si>
    <t>2 1/2" Dia To 3/4" Dia Transition Tee</t>
  </si>
  <si>
    <t>2" Dia To 1" &amp; 1 1/2" Dia Transition Tee</t>
  </si>
  <si>
    <t>2 1/2" Dia To 1 1/4" Dia Transition Tee</t>
  </si>
  <si>
    <t>2 1/2" Dia To 3/4" &amp; 2" Dia Transition Tee</t>
  </si>
  <si>
    <t>FIXTUERS</t>
  </si>
  <si>
    <t>Shower Heads</t>
  </si>
  <si>
    <t>Kitchen Sink w/ Faucet</t>
  </si>
  <si>
    <t>4" Floor Cleanout</t>
  </si>
  <si>
    <t>3" Floor Cleanout</t>
  </si>
  <si>
    <t>Hose Bibb (Each Additional)</t>
  </si>
  <si>
    <t>Shower Fixture Control Valve</t>
  </si>
  <si>
    <t>(10'X6') Curb less Shower Enclosure w/ Shower Heads</t>
  </si>
  <si>
    <t>Water Closet Tank Type 1.28 Gallon</t>
  </si>
  <si>
    <t>(3'-3"x6'-6 1/2") Free Standing Bathtub</t>
  </si>
  <si>
    <t>Under Mount Lavatory w/ 1.2 GPM Faucet</t>
  </si>
  <si>
    <t>VALVES</t>
  </si>
  <si>
    <t>1 1/4" Dia Shut Off Valve</t>
  </si>
  <si>
    <t>1/2" Dia Shut Off Valve</t>
  </si>
  <si>
    <t>2 1/2" Dia Shut Off Valve</t>
  </si>
  <si>
    <t>3/4" Dia Shut Off Valve</t>
  </si>
  <si>
    <t>DIV. 23</t>
  </si>
  <si>
    <t>MECHANICAL DUCTS</t>
  </si>
  <si>
    <t xml:space="preserve">ALL DUCTS ARE STEEL GALVANIZED </t>
  </si>
  <si>
    <t>M-2.0</t>
  </si>
  <si>
    <t>6" Dia Mechanical Duct</t>
  </si>
  <si>
    <t>7" Dia Mechanical Duct</t>
  </si>
  <si>
    <t>8" Dia Mechanical Duct</t>
  </si>
  <si>
    <t>9" Dia Mechanical Duct</t>
  </si>
  <si>
    <t>10" Dia Mechanical Duct</t>
  </si>
  <si>
    <t>12" Dia Mechanical Duct</t>
  </si>
  <si>
    <t>14" Dia Mechanical Duct</t>
  </si>
  <si>
    <t>18" Dia Mechanical Duct</t>
  </si>
  <si>
    <t>20" Dia Mechanical Duct</t>
  </si>
  <si>
    <t>M-2.0,M1.1</t>
  </si>
  <si>
    <t>4" Dia Duct - 3'-0" LF</t>
  </si>
  <si>
    <t>4" Dia Duct Up Through Roof</t>
  </si>
  <si>
    <t>6" Dia Duct Up Through Roof</t>
  </si>
  <si>
    <t>DUCTS BENDS / FITTINGS</t>
  </si>
  <si>
    <t>6" Dia 45 Degree Bend</t>
  </si>
  <si>
    <t>8" Dia 45 Degree Bend</t>
  </si>
  <si>
    <t>9" Dia 45 Degree Bend</t>
  </si>
  <si>
    <t>12" Dia 45 Degree Bend</t>
  </si>
  <si>
    <t>10" Dia 45 Degree Bend</t>
  </si>
  <si>
    <t>14" Dia 45 Degree Bend</t>
  </si>
  <si>
    <t>9" Dia To 8" Transition Wye</t>
  </si>
  <si>
    <t>10" Dia To 7" &amp; 9" Transition Wye</t>
  </si>
  <si>
    <t>12" Dia To 6" Transition Wye</t>
  </si>
  <si>
    <t>12" Dia To 8" &amp; 10" Transition Wye</t>
  </si>
  <si>
    <t>12" Dia To 8" Transition Wye</t>
  </si>
  <si>
    <t>14" Dia To 8" &amp; 12" Transition Wye</t>
  </si>
  <si>
    <t>14" Dia To 8" Transition Wye</t>
  </si>
  <si>
    <t>14" Dia To 12" Transition Wye</t>
  </si>
  <si>
    <t>HVAC FIXTURES / EQUIPMENTS</t>
  </si>
  <si>
    <t>CS3 - (10"x6") Vent, CFM: 53, Manufacturer: Shoe Maker</t>
  </si>
  <si>
    <t>CS3 - (10"x6") Vent, CFM: 72, Manufacturer: Shoe Maker</t>
  </si>
  <si>
    <t>CS3 - (10"x8") Vent, CFM: 72, Manufacturer: Shoe Maker</t>
  </si>
  <si>
    <t>CS3 - (12"x8") Vent, CFM: 100, Manufacturer: Shoe Maker</t>
  </si>
  <si>
    <t>CS3 - (12"x8") Vent, CFM: 148, Manufacturer: Shoe Maker</t>
  </si>
  <si>
    <t>CS3 - (12"x8") Vent, CFM: 167, Manufacturer: Shoe Maker</t>
  </si>
  <si>
    <t>CS3 - (12"x8") Vent, CFM: 171, Manufacturer: Shoe Maker</t>
  </si>
  <si>
    <t>CS3 - (12"x8") Vent, CFM: 179, Manufacturer: Shoe Maker</t>
  </si>
  <si>
    <t>CS3 - (14"x8") Vent, CFM: 208, Manufacturer: Shoe Maker</t>
  </si>
  <si>
    <t>CS3 - (14"x8") Vent, CFM: 210, Manufacturer: Shoe Maker</t>
  </si>
  <si>
    <t>CS3 - (14"x8") Vent, CFM: 232, Manufacturer: Shoe Maker</t>
  </si>
  <si>
    <t>CS3 - (14"x8") Vent, CFM: 296, Manufacturer: Shoe Maker</t>
  </si>
  <si>
    <t>EF(B) - Exhaust Fan, CFM: 84, Manufacturer: Airing</t>
  </si>
  <si>
    <t>EF(L) - Exhaust Fan, CFM: 116, Manufacturer: Airing</t>
  </si>
  <si>
    <t>EF(MB) - Exhaust Fan, CFM: 113, Manufacturer: Airing</t>
  </si>
  <si>
    <t>EF(R) - Exhaust Fan, CFM: 63, Manufacturer: Airing</t>
  </si>
  <si>
    <t>RAG - (18"x30" ) Return Air Grill</t>
  </si>
  <si>
    <t>Thermostat</t>
  </si>
  <si>
    <t>FC(48) - Split System Indoor Ceiling Fan Coil Unit, CFM: 1600, Manufacturer: Carrier</t>
  </si>
  <si>
    <t>FC(36) - Split System Indoor Ceiling Fan Coil Unit, CFM: 1200, Manufacturer: Carrier</t>
  </si>
  <si>
    <t>DIV. 26</t>
  </si>
  <si>
    <t>POWER FIXTURE</t>
  </si>
  <si>
    <t>E2.0</t>
  </si>
  <si>
    <t>E2.0,E1.0</t>
  </si>
  <si>
    <t>Cat 5 Jada Jack</t>
  </si>
  <si>
    <t>Duplex Receptacle</t>
  </si>
  <si>
    <t>Duplex Receptacle - Ground Fault Interrupter</t>
  </si>
  <si>
    <t>Duplex Receptacle - Ground Fault Interrupter (Weatherproof)</t>
  </si>
  <si>
    <t>Triplex Receptacle - Ground Fault Interrupter, Voltages: 240V</t>
  </si>
  <si>
    <t>Triplex Receptacle - Voltages: 240V</t>
  </si>
  <si>
    <t>USB Charger Receptacle</t>
  </si>
  <si>
    <t>Junction Box</t>
  </si>
  <si>
    <t>Smoke Detector</t>
  </si>
  <si>
    <t>Vacancy Sensor</t>
  </si>
  <si>
    <t>Carbon Monoxide Alarm</t>
  </si>
  <si>
    <t>LIGHTING FIXTRE</t>
  </si>
  <si>
    <t>(1'-0"x4'-0") LED Light Strip</t>
  </si>
  <si>
    <t xml:space="preserve">(2'-0"x4'-0") LED Light Strip </t>
  </si>
  <si>
    <t xml:space="preserve">Ceiling Mounted Pendant Light Fixture </t>
  </si>
  <si>
    <t>SWITCHES</t>
  </si>
  <si>
    <t>Single Pole Switch</t>
  </si>
  <si>
    <t>Three Pole Switch</t>
  </si>
  <si>
    <t>Dimmer Switch</t>
  </si>
  <si>
    <t>Motor Rated Switch, Ampere: 15A, Phase: 1PH</t>
  </si>
  <si>
    <t>ELECTRICAL EQUIPMENTS</t>
  </si>
  <si>
    <t>Electrical Meter - Ampere: 400A, Voltages: 120/240V w/ 42KAIC Circuit Breaker</t>
  </si>
  <si>
    <t>CIRCUIT BREAKER</t>
  </si>
  <si>
    <t>E1.1</t>
  </si>
  <si>
    <t>Circuit Breaker - Ampere: 100A, Phase: 2PH</t>
  </si>
  <si>
    <t>Fused Disconnect, Ampere: 30A, Phase: 2PH</t>
  </si>
  <si>
    <t>Fused Disconnect, Ampere: 40A, Phase: 2PH</t>
  </si>
  <si>
    <t>UGPS - Ampere: 400A</t>
  </si>
  <si>
    <t>ELECTRICAL PANEL</t>
  </si>
  <si>
    <t>Panel "P" - Voltages: 120/240V, Watts: 3W, Phase: 1PH, Ampere: 400A</t>
  </si>
  <si>
    <t>Panel "P1" - Voltages: 120/240V, Watts: 3W, Phase: 1PH, Ampere: 100A</t>
  </si>
  <si>
    <t>Panel "POOL" - Voltages: 120/240V, Watts: 3W, Phase: 1PH, Ampere: 100A</t>
  </si>
  <si>
    <t>High efficacy Recessed Lighting Fixture</t>
  </si>
  <si>
    <t>High efficacy Wall Mounted Lighting Fixture</t>
  </si>
  <si>
    <t>WH1 - Tankless Water Heater, BTU/HR: 199900, Manufacturer: Rheem</t>
  </si>
  <si>
    <t>(5'-10"X3'-0") Curb less Shower Enclosure w/ Shower Heads</t>
  </si>
  <si>
    <t>HP(36) - Split System Outdoor Heat Pump Condensing Unit, Heating Capacity: 35000 BTU/Hr, Operating Weight: 215 LBs, Manufacturer: Carrier</t>
  </si>
  <si>
    <t>HP(48) - Split System Outdoor Heat Pump Condensing Unit, Heating Capacity: 46500 BTU/Hr, Operating Weight: 238 LBs, Manufacturer: Carrier</t>
  </si>
  <si>
    <t>www.Iconestimating.com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</si>
</sst>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&quot;$&quot;* #,##0.0_);_(&quot;$&quot;* \(#,##0.0\);_(&quot;$&quot;* &quot;-&quot;??_);_(@_)"/>
    <numFmt numFmtId="167" formatCode="\+\1\ \(00\)\ 000\-0000"/>
  </numFmts>
  <fonts count="50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sz val="14"/>
      <color rgb="FF92D050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9"/>
      <color theme="0"/>
      <name val="Verdana"/>
      <family val="2"/>
    </font>
    <font>
      <u/>
      <sz val="12"/>
      <color theme="10"/>
      <name val="Arial"/>
      <family val="2"/>
    </font>
    <font>
      <b/>
      <sz val="18"/>
      <color theme="1"/>
      <name val="Arial"/>
      <family val="2"/>
    </font>
    <font>
      <b/>
      <u/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/>
      <right/>
      <top style="medium">
        <color indexed="64"/>
      </top>
      <bottom/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43" fontId="2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6" fillId="0" borderId="0"/>
    <xf numFmtId="0" fontId="25" fillId="0" borderId="0"/>
    <xf numFmtId="0" fontId="7" fillId="0" borderId="0"/>
    <xf numFmtId="0" fontId="26" fillId="0" borderId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44" fontId="35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45" fillId="0" borderId="0" applyNumberFormat="0" applyFill="0" applyBorder="0" applyAlignment="0" applyProtection="0"/>
  </cellStyleXfs>
  <cellXfs count="109">
    <xf numFmtId="0" fontId="0" fillId="0" borderId="0" xfId="0"/>
    <xf numFmtId="9" fontId="33" fillId="0" borderId="0" xfId="0" applyNumberFormat="1" applyFont="1" applyAlignment="1">
      <alignment vertical="center"/>
    </xf>
    <xf numFmtId="1" fontId="33" fillId="0" borderId="0" xfId="0" applyNumberFormat="1" applyFont="1" applyAlignment="1">
      <alignment vertical="center"/>
    </xf>
    <xf numFmtId="166" fontId="33" fillId="0" borderId="0" xfId="0" applyNumberFormat="1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1" fontId="33" fillId="0" borderId="0" xfId="0" applyNumberFormat="1" applyFont="1" applyAlignment="1">
      <alignment horizontal="right" vertical="center"/>
    </xf>
    <xf numFmtId="0" fontId="3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14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164" fontId="27" fillId="0" borderId="10" xfId="0" applyNumberFormat="1" applyFont="1" applyBorder="1" applyAlignment="1">
      <alignment horizontal="center" vertical="center"/>
    </xf>
    <xf numFmtId="42" fontId="28" fillId="0" borderId="10" xfId="0" applyNumberFormat="1" applyFont="1" applyBorder="1" applyAlignment="1">
      <alignment vertical="center"/>
    </xf>
    <xf numFmtId="42" fontId="28" fillId="0" borderId="15" xfId="0" applyNumberFormat="1" applyFont="1" applyBorder="1" applyAlignment="1">
      <alignment vertical="center"/>
    </xf>
    <xf numFmtId="9" fontId="28" fillId="0" borderId="10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33" fillId="0" borderId="16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left" vertical="center"/>
    </xf>
    <xf numFmtId="1" fontId="33" fillId="0" borderId="16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33" fillId="0" borderId="19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44" fontId="33" fillId="0" borderId="0" xfId="94" applyFont="1" applyBorder="1" applyAlignment="1">
      <alignment vertical="center" wrapText="1"/>
    </xf>
    <xf numFmtId="0" fontId="33" fillId="0" borderId="19" xfId="0" applyFont="1" applyBorder="1" applyAlignment="1">
      <alignment horizontal="center" vertical="center"/>
    </xf>
    <xf numFmtId="44" fontId="33" fillId="0" borderId="0" xfId="94" applyFont="1" applyBorder="1" applyAlignment="1">
      <alignment vertical="center"/>
    </xf>
    <xf numFmtId="0" fontId="31" fillId="0" borderId="20" xfId="0" applyFont="1" applyBorder="1" applyAlignment="1">
      <alignment vertical="center"/>
    </xf>
    <xf numFmtId="44" fontId="31" fillId="0" borderId="20" xfId="94" applyFont="1" applyBorder="1" applyAlignment="1">
      <alignment vertical="center"/>
    </xf>
    <xf numFmtId="0" fontId="33" fillId="0" borderId="0" xfId="0" applyFont="1" applyAlignment="1">
      <alignment vertical="center" wrapText="1"/>
    </xf>
    <xf numFmtId="0" fontId="7" fillId="25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1" fontId="33" fillId="0" borderId="14" xfId="0" applyNumberFormat="1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28" fillId="0" borderId="12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44" fontId="3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14" fontId="38" fillId="0" borderId="0" xfId="0" applyNumberFormat="1" applyFont="1" applyAlignment="1">
      <alignment vertical="center"/>
    </xf>
    <xf numFmtId="0" fontId="31" fillId="0" borderId="0" xfId="0" applyFont="1" applyAlignment="1">
      <alignment vertical="center" wrapText="1"/>
    </xf>
    <xf numFmtId="0" fontId="33" fillId="0" borderId="14" xfId="0" applyFont="1" applyBorder="1"/>
    <xf numFmtId="0" fontId="28" fillId="24" borderId="0" xfId="0" applyFont="1" applyFill="1" applyAlignment="1">
      <alignment horizontal="center" vertical="center"/>
    </xf>
    <xf numFmtId="0" fontId="33" fillId="0" borderId="21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4" xfId="0" applyBorder="1" applyAlignment="1">
      <alignment vertical="center"/>
    </xf>
    <xf numFmtId="0" fontId="33" fillId="0" borderId="0" xfId="0" applyFont="1" applyAlignment="1">
      <alignment horizontal="justify" vertical="center" wrapText="1"/>
    </xf>
    <xf numFmtId="0" fontId="28" fillId="24" borderId="0" xfId="0" applyFont="1" applyFill="1" applyAlignment="1">
      <alignment vertical="center" wrapText="1"/>
    </xf>
    <xf numFmtId="41" fontId="0" fillId="0" borderId="0" xfId="0" applyNumberFormat="1" applyAlignment="1">
      <alignment vertical="center"/>
    </xf>
    <xf numFmtId="41" fontId="33" fillId="0" borderId="0" xfId="0" applyNumberFormat="1" applyFont="1" applyAlignment="1">
      <alignment vertical="center"/>
    </xf>
    <xf numFmtId="41" fontId="27" fillId="0" borderId="10" xfId="0" applyNumberFormat="1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 wrapText="1"/>
    </xf>
    <xf numFmtId="0" fontId="42" fillId="26" borderId="0" xfId="0" applyFont="1" applyFill="1" applyAlignment="1">
      <alignment horizontal="justify" vertical="center" wrapText="1"/>
    </xf>
    <xf numFmtId="9" fontId="41" fillId="0" borderId="0" xfId="0" applyNumberFormat="1" applyFont="1" applyAlignment="1">
      <alignment horizontal="center" vertical="center"/>
    </xf>
    <xf numFmtId="0" fontId="43" fillId="27" borderId="0" xfId="0" applyFont="1" applyFill="1" applyAlignment="1">
      <alignment vertical="center" wrapText="1"/>
    </xf>
    <xf numFmtId="166" fontId="33" fillId="0" borderId="0" xfId="100" applyNumberFormat="1" applyFont="1" applyAlignment="1">
      <alignment vertical="center"/>
    </xf>
    <xf numFmtId="44" fontId="33" fillId="0" borderId="0" xfId="100" applyNumberFormat="1" applyFont="1" applyAlignment="1">
      <alignment horizontal="center" vertical="center"/>
    </xf>
    <xf numFmtId="166" fontId="33" fillId="0" borderId="0" xfId="74" applyNumberFormat="1" applyFont="1" applyAlignment="1">
      <alignment vertical="center"/>
    </xf>
    <xf numFmtId="44" fontId="33" fillId="0" borderId="0" xfId="74" applyNumberFormat="1" applyFont="1" applyAlignment="1">
      <alignment horizontal="center" vertical="center"/>
    </xf>
    <xf numFmtId="166" fontId="33" fillId="0" borderId="0" xfId="89" applyNumberFormat="1" applyFont="1" applyAlignment="1">
      <alignment vertical="center"/>
    </xf>
    <xf numFmtId="44" fontId="33" fillId="0" borderId="0" xfId="89" applyNumberFormat="1" applyFont="1" applyAlignment="1">
      <alignment horizontal="center" vertical="center"/>
    </xf>
    <xf numFmtId="9" fontId="41" fillId="0" borderId="0" xfId="0" applyNumberFormat="1" applyFont="1" applyAlignment="1">
      <alignment vertical="center"/>
    </xf>
    <xf numFmtId="0" fontId="39" fillId="0" borderId="0" xfId="100" applyFont="1" applyAlignment="1">
      <alignment vertical="center"/>
    </xf>
    <xf numFmtId="0" fontId="36" fillId="0" borderId="17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2" fontId="34" fillId="0" borderId="22" xfId="0" applyNumberFormat="1" applyFont="1" applyBorder="1" applyAlignment="1">
      <alignment horizontal="center" vertical="center" wrapText="1"/>
    </xf>
    <xf numFmtId="0" fontId="33" fillId="0" borderId="22" xfId="0" applyFont="1" applyBorder="1" applyAlignment="1">
      <alignment vertical="center"/>
    </xf>
    <xf numFmtId="1" fontId="33" fillId="0" borderId="26" xfId="0" applyNumberFormat="1" applyFont="1" applyBorder="1" applyAlignment="1">
      <alignment horizontal="center" vertical="center"/>
    </xf>
    <xf numFmtId="2" fontId="44" fillId="28" borderId="27" xfId="91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2" fontId="44" fillId="28" borderId="0" xfId="91" applyNumberFormat="1" applyFont="1" applyFill="1" applyAlignment="1">
      <alignment horizontal="center" vertical="center"/>
    </xf>
    <xf numFmtId="2" fontId="44" fillId="28" borderId="0" xfId="91" applyNumberFormat="1" applyFont="1" applyFill="1" applyAlignment="1">
      <alignment horizontal="center" vertical="center" wrapText="1"/>
    </xf>
    <xf numFmtId="0" fontId="31" fillId="29" borderId="13" xfId="0" applyFont="1" applyFill="1" applyBorder="1" applyAlignment="1">
      <alignment horizontal="center" vertical="center"/>
    </xf>
    <xf numFmtId="0" fontId="28" fillId="29" borderId="11" xfId="0" applyFont="1" applyFill="1" applyBorder="1" applyAlignment="1">
      <alignment horizontal="center" vertical="center"/>
    </xf>
    <xf numFmtId="0" fontId="28" fillId="29" borderId="11" xfId="0" applyFont="1" applyFill="1" applyBorder="1" applyAlignment="1">
      <alignment vertical="center"/>
    </xf>
    <xf numFmtId="41" fontId="33" fillId="29" borderId="11" xfId="0" applyNumberFormat="1" applyFont="1" applyFill="1" applyBorder="1" applyAlignment="1">
      <alignment vertical="center"/>
    </xf>
    <xf numFmtId="0" fontId="33" fillId="29" borderId="11" xfId="0" applyFont="1" applyFill="1" applyBorder="1" applyAlignment="1">
      <alignment vertical="center"/>
    </xf>
    <xf numFmtId="165" fontId="31" fillId="29" borderId="13" xfId="0" applyNumberFormat="1" applyFont="1" applyFill="1" applyBorder="1" applyAlignment="1">
      <alignment vertical="center"/>
    </xf>
    <xf numFmtId="14" fontId="38" fillId="0" borderId="22" xfId="0" applyNumberFormat="1" applyFont="1" applyBorder="1" applyAlignment="1">
      <alignment horizontal="center" vertical="center"/>
    </xf>
    <xf numFmtId="167" fontId="48" fillId="0" borderId="0" xfId="0" applyNumberFormat="1" applyFont="1" applyAlignment="1">
      <alignment horizontal="center" vertical="center"/>
    </xf>
    <xf numFmtId="9" fontId="41" fillId="0" borderId="0" xfId="0" applyNumberFormat="1" applyFont="1" applyAlignment="1">
      <alignment horizontal="center" vertical="center"/>
    </xf>
    <xf numFmtId="167" fontId="46" fillId="0" borderId="0" xfId="0" applyNumberFormat="1" applyFont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9" fillId="0" borderId="23" xfId="0" applyFont="1" applyBorder="1" applyAlignment="1">
      <alignment horizontal="left" vertical="center"/>
    </xf>
    <xf numFmtId="0" fontId="40" fillId="0" borderId="17" xfId="0" applyFont="1" applyBorder="1" applyAlignment="1">
      <alignment vertical="center"/>
    </xf>
    <xf numFmtId="0" fontId="39" fillId="0" borderId="17" xfId="100" applyFont="1" applyBorder="1" applyAlignment="1">
      <alignment vertical="center"/>
    </xf>
    <xf numFmtId="41" fontId="27" fillId="0" borderId="17" xfId="0" applyNumberFormat="1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31" fillId="0" borderId="17" xfId="0" applyFont="1" applyBorder="1" applyAlignment="1">
      <alignment horizontal="center" vertical="center"/>
    </xf>
    <xf numFmtId="0" fontId="31" fillId="0" borderId="18" xfId="0" applyFont="1" applyBorder="1" applyAlignment="1">
      <alignment vertical="center"/>
    </xf>
    <xf numFmtId="41" fontId="27" fillId="0" borderId="0" xfId="0" applyNumberFormat="1" applyFont="1" applyAlignment="1">
      <alignment vertical="center"/>
    </xf>
    <xf numFmtId="0" fontId="45" fillId="0" borderId="0" xfId="101" applyBorder="1" applyAlignment="1">
      <alignment vertical="top"/>
    </xf>
    <xf numFmtId="0" fontId="47" fillId="0" borderId="0" xfId="101" applyFont="1" applyBorder="1" applyAlignment="1">
      <alignment vertical="top"/>
    </xf>
    <xf numFmtId="0" fontId="27" fillId="0" borderId="19" xfId="0" applyFont="1" applyBorder="1" applyAlignment="1">
      <alignment vertical="center"/>
    </xf>
    <xf numFmtId="167" fontId="49" fillId="0" borderId="0" xfId="0" applyNumberFormat="1" applyFont="1" applyAlignment="1">
      <alignment vertical="center"/>
    </xf>
    <xf numFmtId="0" fontId="31" fillId="0" borderId="19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2" xfId="0" applyFont="1" applyBorder="1" applyAlignment="1">
      <alignment vertical="center"/>
    </xf>
    <xf numFmtId="41" fontId="27" fillId="0" borderId="22" xfId="0" applyNumberFormat="1" applyFont="1" applyBorder="1" applyAlignment="1">
      <alignment vertical="center"/>
    </xf>
    <xf numFmtId="0" fontId="28" fillId="0" borderId="22" xfId="0" applyFont="1" applyBorder="1" applyAlignment="1">
      <alignment horizontal="right" vertical="center"/>
    </xf>
    <xf numFmtId="14" fontId="28" fillId="0" borderId="22" xfId="0" applyNumberFormat="1" applyFont="1" applyBorder="1" applyAlignment="1">
      <alignment vertical="center"/>
    </xf>
    <xf numFmtId="0" fontId="27" fillId="0" borderId="25" xfId="0" applyFont="1" applyBorder="1" applyAlignment="1">
      <alignment vertical="center"/>
    </xf>
  </cellXfs>
  <cellStyles count="102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 2" xfId="55" xr:uid="{00000000-0005-0000-0000-000036000000}"/>
    <cellStyle name="Comma 2 2" xfId="90" xr:uid="{00000000-0005-0000-0000-000037000000}"/>
    <cellStyle name="Currency" xfId="94" builtinId="4"/>
    <cellStyle name="Explanatory Text 2" xfId="56" xr:uid="{00000000-0005-0000-0000-000039000000}"/>
    <cellStyle name="Explanatory Text 3" xfId="57" xr:uid="{00000000-0005-0000-0000-00003A000000}"/>
    <cellStyle name="Good 2" xfId="58" xr:uid="{00000000-0005-0000-0000-00003B000000}"/>
    <cellStyle name="Good 3" xfId="59" xr:uid="{00000000-0005-0000-0000-00003C000000}"/>
    <cellStyle name="Heading 1 2" xfId="60" xr:uid="{00000000-0005-0000-0000-00003D000000}"/>
    <cellStyle name="Heading 1 3" xfId="61" xr:uid="{00000000-0005-0000-0000-00003E000000}"/>
    <cellStyle name="Heading 2 2" xfId="62" xr:uid="{00000000-0005-0000-0000-00003F000000}"/>
    <cellStyle name="Heading 2 3" xfId="63" xr:uid="{00000000-0005-0000-0000-000040000000}"/>
    <cellStyle name="Heading 3 2" xfId="64" xr:uid="{00000000-0005-0000-0000-000041000000}"/>
    <cellStyle name="Heading 3 3" xfId="65" xr:uid="{00000000-0005-0000-0000-000042000000}"/>
    <cellStyle name="Heading 4 2" xfId="66" xr:uid="{00000000-0005-0000-0000-000043000000}"/>
    <cellStyle name="Heading 4 3" xfId="67" xr:uid="{00000000-0005-0000-0000-000044000000}"/>
    <cellStyle name="Hyperlink" xfId="101" builtinId="8"/>
    <cellStyle name="Input 2" xfId="68" xr:uid="{00000000-0005-0000-0000-000045000000}"/>
    <cellStyle name="Input 3" xfId="69" xr:uid="{00000000-0005-0000-0000-000046000000}"/>
    <cellStyle name="Linked Cell 2" xfId="70" xr:uid="{00000000-0005-0000-0000-000047000000}"/>
    <cellStyle name="Linked Cell 3" xfId="71" xr:uid="{00000000-0005-0000-0000-000048000000}"/>
    <cellStyle name="Neutral 2" xfId="72" xr:uid="{00000000-0005-0000-0000-000049000000}"/>
    <cellStyle name="Neutral 3" xfId="73" xr:uid="{00000000-0005-0000-0000-00004A000000}"/>
    <cellStyle name="Normal" xfId="0" builtinId="0"/>
    <cellStyle name="Normal 2" xfId="89" xr:uid="{00000000-0005-0000-0000-00004C000000}"/>
    <cellStyle name="Normal 2 2" xfId="74" xr:uid="{00000000-0005-0000-0000-00004D000000}"/>
    <cellStyle name="Normal 2 2 2" xfId="100" xr:uid="{00000000-0005-0000-0000-00004E000000}"/>
    <cellStyle name="Normal 2 3" xfId="75" xr:uid="{00000000-0005-0000-0000-00004F000000}"/>
    <cellStyle name="Normal 2 3 2" xfId="91" xr:uid="{00000000-0005-0000-0000-000050000000}"/>
    <cellStyle name="Normal 23" xfId="98" xr:uid="{00000000-0005-0000-0000-000051000000}"/>
    <cellStyle name="Normal 23 2" xfId="96" xr:uid="{00000000-0005-0000-0000-000052000000}"/>
    <cellStyle name="Normal 26 2" xfId="95" xr:uid="{00000000-0005-0000-0000-000053000000}"/>
    <cellStyle name="Normal 3" xfId="76" xr:uid="{00000000-0005-0000-0000-000054000000}"/>
    <cellStyle name="Normal 30" xfId="99" xr:uid="{00000000-0005-0000-0000-000055000000}"/>
    <cellStyle name="Normal 32" xfId="97" xr:uid="{00000000-0005-0000-0000-000056000000}"/>
    <cellStyle name="Normal 4" xfId="88" xr:uid="{00000000-0005-0000-0000-000057000000}"/>
    <cellStyle name="Normal 4 2" xfId="93" xr:uid="{00000000-0005-0000-0000-000058000000}"/>
    <cellStyle name="Normal 6" xfId="77" xr:uid="{00000000-0005-0000-0000-000059000000}"/>
    <cellStyle name="Normal 6 2" xfId="92" xr:uid="{00000000-0005-0000-0000-00005A000000}"/>
    <cellStyle name="Note 2" xfId="78" xr:uid="{00000000-0005-0000-0000-00005B000000}"/>
    <cellStyle name="Note 3" xfId="79" xr:uid="{00000000-0005-0000-0000-00005C000000}"/>
    <cellStyle name="Output 2" xfId="80" xr:uid="{00000000-0005-0000-0000-00005D000000}"/>
    <cellStyle name="Output 3" xfId="81" xr:uid="{00000000-0005-0000-0000-00005E000000}"/>
    <cellStyle name="Title 2" xfId="82" xr:uid="{00000000-0005-0000-0000-00005F000000}"/>
    <cellStyle name="Title 3" xfId="83" xr:uid="{00000000-0005-0000-0000-000060000000}"/>
    <cellStyle name="Total 2" xfId="84" xr:uid="{00000000-0005-0000-0000-000061000000}"/>
    <cellStyle name="Total 3" xfId="85" xr:uid="{00000000-0005-0000-0000-000062000000}"/>
    <cellStyle name="Warning Text 2" xfId="86" xr:uid="{00000000-0005-0000-0000-000063000000}"/>
    <cellStyle name="Warning Text 3" xfId="87" xr:uid="{00000000-0005-0000-0000-000064000000}"/>
  </cellStyles>
  <dxfs count="0"/>
  <tableStyles count="0" defaultTableStyle="TableStyleMedium9" defaultPivotStyle="PivotStyleLight16"/>
  <colors>
    <mruColors>
      <color rgb="FFFFFFFF"/>
      <color rgb="FF2DC8FF"/>
      <color rgb="FF6DD9FF"/>
      <color rgb="FF48B8E0"/>
      <color rgb="FFD4F5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136604</xdr:colOff>
      <xdr:row>0</xdr:row>
      <xdr:rowOff>128067</xdr:rowOff>
    </xdr:from>
    <xdr:to>
      <xdr:col>1</xdr:col>
      <xdr:colOff>1007462</xdr:colOff>
      <xdr:row>2</xdr:row>
      <xdr:rowOff>196387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C27182-3BC3-4345-AFAD-622BF2DCD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04" y="128067"/>
          <a:ext cx="1378858" cy="1032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154216</xdr:rowOff>
    </xdr:from>
    <xdr:to>
      <xdr:col>2</xdr:col>
      <xdr:colOff>675821</xdr:colOff>
      <xdr:row>3</xdr:row>
      <xdr:rowOff>18321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EECB92-BB98-4C19-85EF-68191D397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571" y="154216"/>
          <a:ext cx="1601107" cy="1206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conestimating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conestimat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view="pageBreakPreview" zoomScale="85" zoomScaleSheetLayoutView="85" workbookViewId="0">
      <selection activeCell="B9" sqref="B9"/>
    </sheetView>
  </sheetViews>
  <sheetFormatPr defaultColWidth="8.921875" defaultRowHeight="15.5" x14ac:dyDescent="0.35"/>
  <cols>
    <col min="1" max="1" width="6.15234375" style="21" customWidth="1"/>
    <col min="2" max="2" width="21.3828125" style="5" customWidth="1"/>
    <col min="3" max="3" width="43.07421875" style="5" customWidth="1"/>
    <col min="4" max="4" width="15.3828125" style="9" customWidth="1"/>
    <col min="5" max="6" width="16.07421875" style="5" customWidth="1"/>
    <col min="7" max="7" width="18" style="18" customWidth="1"/>
    <col min="8" max="16384" width="8.921875" style="5"/>
  </cols>
  <sheetData>
    <row r="1" spans="1:12" ht="37.5" customHeight="1" x14ac:dyDescent="0.35">
      <c r="A1" s="17"/>
      <c r="B1" s="44"/>
      <c r="C1" s="68"/>
      <c r="D1" s="35"/>
      <c r="E1" s="85" t="s">
        <v>222</v>
      </c>
      <c r="F1" s="85"/>
      <c r="G1" s="85"/>
      <c r="H1" s="85"/>
      <c r="I1" s="43"/>
      <c r="J1" s="43"/>
      <c r="K1" s="43"/>
      <c r="L1" s="43"/>
    </row>
    <row r="2" spans="1:12" ht="38.5" customHeight="1" x14ac:dyDescent="0.35">
      <c r="A2" s="22"/>
      <c r="B2" s="44"/>
      <c r="C2" s="68"/>
      <c r="D2" s="35"/>
      <c r="E2" s="87">
        <v>2392442502</v>
      </c>
      <c r="F2" s="87"/>
      <c r="G2" s="87"/>
      <c r="H2" s="87"/>
      <c r="I2" s="43"/>
      <c r="J2" s="43"/>
      <c r="K2" s="43"/>
      <c r="L2" s="42"/>
    </row>
    <row r="3" spans="1:12" ht="27" customHeight="1" thickBot="1" x14ac:dyDescent="0.4">
      <c r="A3" s="22"/>
      <c r="D3" s="35"/>
      <c r="E3" s="84"/>
      <c r="F3" s="84"/>
      <c r="G3" s="84"/>
      <c r="H3" s="45"/>
      <c r="I3" s="45"/>
      <c r="J3" s="45"/>
      <c r="K3" s="45"/>
      <c r="L3" s="45"/>
    </row>
    <row r="4" spans="1:12" x14ac:dyDescent="0.35">
      <c r="A4" s="74"/>
      <c r="B4" s="74" t="s">
        <v>15</v>
      </c>
      <c r="C4" s="74" t="s">
        <v>0</v>
      </c>
      <c r="D4" s="74" t="s">
        <v>16</v>
      </c>
      <c r="E4" s="74" t="s">
        <v>17</v>
      </c>
      <c r="F4" s="74"/>
      <c r="G4" s="74"/>
    </row>
    <row r="5" spans="1:12" s="9" customFormat="1" ht="14.5" x14ac:dyDescent="0.35">
      <c r="A5" s="19"/>
      <c r="G5" s="26"/>
    </row>
    <row r="6" spans="1:12" s="9" customFormat="1" ht="14.5" x14ac:dyDescent="0.35">
      <c r="A6" s="19"/>
      <c r="B6" s="27" t="s">
        <v>18</v>
      </c>
      <c r="C6" s="9" t="s">
        <v>19</v>
      </c>
      <c r="D6" s="28">
        <f>'Detailed Estimate'!P7</f>
        <v>79472.600000000006</v>
      </c>
      <c r="E6" s="1"/>
      <c r="F6" s="6"/>
      <c r="G6" s="29"/>
    </row>
    <row r="7" spans="1:12" s="9" customFormat="1" ht="14.5" x14ac:dyDescent="0.35">
      <c r="A7" s="19" t="str">
        <f>IF(G7&lt;&gt;"",1+MAX($A$1:A6),"")</f>
        <v/>
      </c>
      <c r="B7" s="27" t="s">
        <v>34</v>
      </c>
      <c r="C7" s="9" t="s">
        <v>32</v>
      </c>
      <c r="D7" s="30">
        <f>'Detailed Estimate'!P13</f>
        <v>48166.101430200004</v>
      </c>
      <c r="G7" s="26"/>
    </row>
    <row r="8" spans="1:12" s="9" customFormat="1" ht="14.5" x14ac:dyDescent="0.35">
      <c r="A8" s="19" t="str">
        <f>IF(G8&lt;&gt;"",1+MAX($A$1:A7),"")</f>
        <v/>
      </c>
      <c r="B8" s="27" t="s">
        <v>41</v>
      </c>
      <c r="C8" s="9" t="s">
        <v>40</v>
      </c>
      <c r="D8" s="30">
        <f>'Detailed Estimate'!P115</f>
        <v>26143.831999999999</v>
      </c>
      <c r="G8" s="26"/>
    </row>
    <row r="9" spans="1:12" s="9" customFormat="1" ht="14.5" x14ac:dyDescent="0.35">
      <c r="A9" s="19" t="str">
        <f>IF(G9&lt;&gt;"",1+MAX($A$1:A7),"")</f>
        <v/>
      </c>
      <c r="B9" s="27" t="s">
        <v>35</v>
      </c>
      <c r="C9" s="9" t="s">
        <v>33</v>
      </c>
      <c r="D9" s="30">
        <f>'Detailed Estimate'!P172</f>
        <v>43935.680000000008</v>
      </c>
      <c r="G9" s="26"/>
    </row>
    <row r="10" spans="1:12" s="9" customFormat="1" ht="14.5" x14ac:dyDescent="0.35">
      <c r="A10" s="19" t="str">
        <f>IF(G10&lt;&gt;"",1+MAX($A$1:A9),"")</f>
        <v/>
      </c>
      <c r="D10" s="30"/>
      <c r="G10" s="26"/>
    </row>
    <row r="11" spans="1:12" s="9" customFormat="1" ht="14.5" x14ac:dyDescent="0.35">
      <c r="A11" s="19"/>
      <c r="C11" s="31" t="s">
        <v>20</v>
      </c>
      <c r="D11" s="32">
        <f>SUM(D6:D10)</f>
        <v>197718.2134302</v>
      </c>
      <c r="G11" s="26"/>
    </row>
    <row r="12" spans="1:12" s="9" customFormat="1" ht="14.5" x14ac:dyDescent="0.35">
      <c r="A12" s="19"/>
      <c r="C12" s="31" t="s">
        <v>21</v>
      </c>
      <c r="D12" s="32">
        <f>0.25*D11</f>
        <v>49429.553357550001</v>
      </c>
      <c r="G12" s="26"/>
    </row>
    <row r="13" spans="1:12" x14ac:dyDescent="0.35">
      <c r="A13" s="23"/>
      <c r="C13" s="31" t="s">
        <v>8</v>
      </c>
      <c r="D13" s="32">
        <f>SUM(D11:D12)</f>
        <v>247147.76678775001</v>
      </c>
      <c r="G13" s="26"/>
    </row>
    <row r="14" spans="1:12" s="9" customFormat="1" x14ac:dyDescent="0.35">
      <c r="A14" s="23"/>
      <c r="B14" s="5"/>
      <c r="C14" s="5"/>
      <c r="D14" s="5"/>
      <c r="E14" s="5"/>
      <c r="F14" s="5"/>
      <c r="G14" s="26"/>
    </row>
    <row r="15" spans="1:12" x14ac:dyDescent="0.35">
      <c r="A15" s="23" t="str">
        <f>IF(G26&lt;&gt;"",1+MAX($A$1:A14),"")</f>
        <v/>
      </c>
      <c r="C15" s="25" t="s">
        <v>22</v>
      </c>
      <c r="D15" s="5"/>
      <c r="G15" s="26"/>
    </row>
    <row r="16" spans="1:12" x14ac:dyDescent="0.35">
      <c r="A16" s="23" t="str">
        <f>IF(G27&lt;&gt;"",1+MAX($A$1:A15),"")</f>
        <v/>
      </c>
      <c r="C16" s="9" t="s">
        <v>23</v>
      </c>
      <c r="D16" s="5"/>
      <c r="G16" s="26"/>
    </row>
    <row r="17" spans="7:7" x14ac:dyDescent="0.35">
      <c r="G17" s="5"/>
    </row>
    <row r="18" spans="7:7" x14ac:dyDescent="0.35">
      <c r="G18" s="5"/>
    </row>
    <row r="19" spans="7:7" x14ac:dyDescent="0.35">
      <c r="G19" s="5"/>
    </row>
    <row r="20" spans="7:7" x14ac:dyDescent="0.35">
      <c r="G20" s="5"/>
    </row>
    <row r="21" spans="7:7" x14ac:dyDescent="0.35">
      <c r="G21" s="5"/>
    </row>
    <row r="22" spans="7:7" x14ac:dyDescent="0.35">
      <c r="G22" s="5"/>
    </row>
    <row r="23" spans="7:7" x14ac:dyDescent="0.35">
      <c r="G23" s="5"/>
    </row>
    <row r="24" spans="7:7" x14ac:dyDescent="0.35">
      <c r="G24" s="5"/>
    </row>
    <row r="25" spans="7:7" x14ac:dyDescent="0.35">
      <c r="G25" s="5"/>
    </row>
    <row r="26" spans="7:7" x14ac:dyDescent="0.35">
      <c r="G26" s="5"/>
    </row>
    <row r="27" spans="7:7" x14ac:dyDescent="0.35">
      <c r="G27" s="5"/>
    </row>
    <row r="28" spans="7:7" x14ac:dyDescent="0.35">
      <c r="G28" s="5"/>
    </row>
    <row r="29" spans="7:7" x14ac:dyDescent="0.35">
      <c r="G29" s="5"/>
    </row>
    <row r="30" spans="7:7" x14ac:dyDescent="0.35">
      <c r="G30" s="5"/>
    </row>
    <row r="31" spans="7:7" x14ac:dyDescent="0.35">
      <c r="G31" s="5"/>
    </row>
    <row r="32" spans="7:7" x14ac:dyDescent="0.35">
      <c r="G32" s="5"/>
    </row>
    <row r="33" spans="7:7" x14ac:dyDescent="0.35">
      <c r="G33" s="5"/>
    </row>
    <row r="34" spans="7:7" x14ac:dyDescent="0.35">
      <c r="G34" s="5"/>
    </row>
    <row r="35" spans="7:7" x14ac:dyDescent="0.35">
      <c r="G35" s="5"/>
    </row>
    <row r="36" spans="7:7" x14ac:dyDescent="0.35">
      <c r="G36" s="5"/>
    </row>
    <row r="37" spans="7:7" x14ac:dyDescent="0.35">
      <c r="G37" s="5"/>
    </row>
    <row r="38" spans="7:7" x14ac:dyDescent="0.35">
      <c r="G38" s="5"/>
    </row>
    <row r="39" spans="7:7" x14ac:dyDescent="0.35">
      <c r="G39" s="5"/>
    </row>
    <row r="40" spans="7:7" x14ac:dyDescent="0.35">
      <c r="G40" s="5"/>
    </row>
    <row r="41" spans="7:7" x14ac:dyDescent="0.35">
      <c r="G41" s="5"/>
    </row>
  </sheetData>
  <mergeCells count="3">
    <mergeCell ref="E3:G3"/>
    <mergeCell ref="E1:H1"/>
    <mergeCell ref="E2:H2"/>
  </mergeCells>
  <hyperlinks>
    <hyperlink ref="E1" r:id="rId1" xr:uid="{97EB8E5C-DEE6-42CC-B44C-2B1EC1D6D014}"/>
  </hyperlinks>
  <printOptions horizontalCentered="1" verticalCentered="1"/>
  <pageMargins left="0.7" right="0.7" top="0.75" bottom="0.75" header="0.3" footer="0.3"/>
  <pageSetup scale="5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87"/>
  <sheetViews>
    <sheetView tabSelected="1" view="pageBreakPreview" zoomScale="70" zoomScaleSheetLayoutView="70" workbookViewId="0">
      <selection activeCell="E19" sqref="E19"/>
    </sheetView>
  </sheetViews>
  <sheetFormatPr defaultColWidth="8.921875" defaultRowHeight="15.5" x14ac:dyDescent="0.35"/>
  <cols>
    <col min="1" max="1" width="5" style="21" customWidth="1"/>
    <col min="2" max="2" width="13.23046875" style="5" customWidth="1"/>
    <col min="3" max="3" width="14.3046875" style="5" customWidth="1"/>
    <col min="4" max="4" width="9.07421875" style="5" bestFit="1" customWidth="1"/>
    <col min="5" max="5" width="66.53515625" style="5" customWidth="1"/>
    <col min="6" max="6" width="11.15234375" style="54" customWidth="1"/>
    <col min="7" max="7" width="9.84375" style="5" customWidth="1"/>
    <col min="8" max="8" width="10.4609375" style="5" customWidth="1"/>
    <col min="9" max="13" width="12" style="9" customWidth="1"/>
    <col min="14" max="14" width="10.4609375" style="5" bestFit="1" customWidth="1"/>
    <col min="15" max="15" width="11.15234375" style="5" bestFit="1" customWidth="1"/>
    <col min="16" max="16" width="15.61328125" style="18" customWidth="1"/>
    <col min="17" max="17" width="8.921875" style="5"/>
    <col min="18" max="18" width="29.61328125" style="5" customWidth="1"/>
    <col min="19" max="19" width="28" style="5" customWidth="1"/>
    <col min="20" max="16384" width="8.921875" style="5"/>
  </cols>
  <sheetData>
    <row r="1" spans="1:17" ht="25" customHeight="1" x14ac:dyDescent="0.35">
      <c r="A1" s="90"/>
      <c r="B1" s="91"/>
      <c r="C1" s="91"/>
      <c r="D1" s="91"/>
      <c r="E1" s="92"/>
      <c r="F1" s="93"/>
      <c r="G1" s="94"/>
      <c r="H1" s="69"/>
      <c r="I1" s="95"/>
      <c r="J1" s="95"/>
      <c r="K1" s="95"/>
      <c r="L1" s="95"/>
      <c r="M1" s="95"/>
      <c r="N1" s="95"/>
      <c r="O1" s="95"/>
      <c r="P1" s="96"/>
      <c r="Q1" s="7"/>
    </row>
    <row r="2" spans="1:17" ht="38" customHeight="1" x14ac:dyDescent="0.35">
      <c r="A2" s="70"/>
      <c r="B2"/>
      <c r="C2"/>
      <c r="D2" s="44"/>
      <c r="E2" s="68"/>
      <c r="F2" s="97"/>
      <c r="G2" s="75"/>
      <c r="H2" s="35"/>
      <c r="I2" s="98"/>
      <c r="J2" s="99"/>
      <c r="K2" s="99"/>
      <c r="L2" s="87" t="s">
        <v>222</v>
      </c>
      <c r="M2" s="87"/>
      <c r="N2" s="87"/>
      <c r="O2" s="87"/>
      <c r="P2" s="100"/>
      <c r="Q2" s="7"/>
    </row>
    <row r="3" spans="1:17" ht="42.5" customHeight="1" x14ac:dyDescent="0.35">
      <c r="A3" s="70"/>
      <c r="B3" s="75"/>
      <c r="C3" s="75"/>
      <c r="D3" s="75"/>
      <c r="E3" s="75"/>
      <c r="F3" s="97"/>
      <c r="G3" s="75"/>
      <c r="H3" s="35"/>
      <c r="I3" s="101"/>
      <c r="J3" s="101"/>
      <c r="K3" s="101"/>
      <c r="L3" s="87">
        <v>2392442502</v>
      </c>
      <c r="M3" s="87"/>
      <c r="N3" s="87"/>
      <c r="O3" s="87"/>
      <c r="P3" s="102"/>
      <c r="Q3" s="7"/>
    </row>
    <row r="4" spans="1:17" ht="24" customHeight="1" x14ac:dyDescent="0.35">
      <c r="A4" s="103"/>
      <c r="B4" s="104"/>
      <c r="C4" s="104"/>
      <c r="D4" s="104"/>
      <c r="E4" s="71"/>
      <c r="F4" s="105"/>
      <c r="G4" s="104"/>
      <c r="H4" s="104"/>
      <c r="I4" s="72"/>
      <c r="J4" s="72"/>
      <c r="K4" s="72"/>
      <c r="L4" s="72"/>
      <c r="M4" s="72"/>
      <c r="N4" s="106"/>
      <c r="O4" s="107"/>
      <c r="P4" s="108"/>
    </row>
    <row r="5" spans="1:17" s="75" customFormat="1" ht="35" thickBot="1" x14ac:dyDescent="0.4">
      <c r="A5" s="76" t="s">
        <v>3</v>
      </c>
      <c r="B5" s="77" t="s">
        <v>36</v>
      </c>
      <c r="C5" s="76" t="s">
        <v>37</v>
      </c>
      <c r="D5" s="76" t="s">
        <v>10</v>
      </c>
      <c r="E5" s="76" t="s">
        <v>0</v>
      </c>
      <c r="F5" s="76" t="s">
        <v>11</v>
      </c>
      <c r="G5" s="77" t="s">
        <v>12</v>
      </c>
      <c r="H5" s="77" t="s">
        <v>4</v>
      </c>
      <c r="I5" s="77" t="s">
        <v>5</v>
      </c>
      <c r="J5" s="77" t="s">
        <v>27</v>
      </c>
      <c r="K5" s="77" t="s">
        <v>28</v>
      </c>
      <c r="L5" s="77" t="s">
        <v>29</v>
      </c>
      <c r="M5" s="77" t="s">
        <v>30</v>
      </c>
      <c r="N5" s="77" t="s">
        <v>1</v>
      </c>
      <c r="O5" s="77" t="s">
        <v>6</v>
      </c>
      <c r="P5" s="77" t="s">
        <v>7</v>
      </c>
      <c r="Q5" s="8"/>
    </row>
    <row r="6" spans="1:17" s="9" customFormat="1" ht="15" thickBot="1" x14ac:dyDescent="0.4">
      <c r="A6" s="37"/>
      <c r="F6" s="55"/>
      <c r="P6" s="10"/>
    </row>
    <row r="7" spans="1:17" s="75" customFormat="1" ht="16" thickBot="1" x14ac:dyDescent="0.4">
      <c r="A7" s="78"/>
      <c r="B7" s="79"/>
      <c r="C7" s="79"/>
      <c r="D7" s="79" t="s">
        <v>13</v>
      </c>
      <c r="E7" s="80" t="s">
        <v>14</v>
      </c>
      <c r="F7" s="81"/>
      <c r="G7" s="82"/>
      <c r="H7" s="82"/>
      <c r="I7" s="82"/>
      <c r="J7" s="82"/>
      <c r="K7" s="82"/>
      <c r="L7" s="82"/>
      <c r="M7" s="82"/>
      <c r="N7" s="82"/>
      <c r="O7" s="82"/>
      <c r="P7" s="83">
        <f>SUM(O8:O12)</f>
        <v>79472.600000000006</v>
      </c>
    </row>
    <row r="8" spans="1:17" s="9" customFormat="1" ht="14.5" x14ac:dyDescent="0.35">
      <c r="A8" s="38"/>
      <c r="B8" s="49"/>
      <c r="C8" s="49"/>
      <c r="F8" s="55"/>
      <c r="P8" s="10"/>
    </row>
    <row r="9" spans="1:17" s="9" customFormat="1" ht="14.5" x14ac:dyDescent="0.35">
      <c r="A9" s="36">
        <f>IF(I9&lt;&gt;"",1+MAX($A$1:A8),"")</f>
        <v>1</v>
      </c>
      <c r="B9" s="38"/>
      <c r="C9" s="38"/>
      <c r="E9" s="9" t="s">
        <v>24</v>
      </c>
      <c r="F9" s="6">
        <v>1</v>
      </c>
      <c r="G9" s="1">
        <v>0</v>
      </c>
      <c r="H9" s="2">
        <f t="shared" ref="H9" si="0">F9*(1+G9)</f>
        <v>1</v>
      </c>
      <c r="I9" s="16" t="s">
        <v>25</v>
      </c>
      <c r="J9" s="16"/>
      <c r="K9" s="16"/>
      <c r="L9" s="16"/>
      <c r="M9" s="16"/>
      <c r="N9" s="3">
        <v>31789.040000000001</v>
      </c>
      <c r="O9" s="4">
        <f t="shared" ref="O9" si="1">N9*H9</f>
        <v>31789.040000000001</v>
      </c>
      <c r="P9" s="10"/>
    </row>
    <row r="10" spans="1:17" s="9" customFormat="1" ht="14.5" x14ac:dyDescent="0.35">
      <c r="A10" s="36">
        <f>IF(I10&lt;&gt;"",1+MAX($A$1:A9),"")</f>
        <v>2</v>
      </c>
      <c r="B10" s="38"/>
      <c r="C10" s="38"/>
      <c r="E10" s="33" t="s">
        <v>38</v>
      </c>
      <c r="F10" s="6">
        <v>1</v>
      </c>
      <c r="G10" s="1">
        <v>0</v>
      </c>
      <c r="H10" s="2">
        <f t="shared" ref="H10:H11" si="2">F10*(1+G10)</f>
        <v>1</v>
      </c>
      <c r="I10" s="16" t="s">
        <v>25</v>
      </c>
      <c r="J10" s="16"/>
      <c r="K10" s="16"/>
      <c r="L10" s="16"/>
      <c r="M10" s="16"/>
      <c r="N10" s="3">
        <v>15894.52</v>
      </c>
      <c r="O10" s="4">
        <f t="shared" ref="O10:O11" si="3">N10*H10</f>
        <v>15894.52</v>
      </c>
      <c r="P10" s="10"/>
    </row>
    <row r="11" spans="1:17" s="9" customFormat="1" ht="14.5" x14ac:dyDescent="0.35">
      <c r="A11" s="36">
        <f>IF(I11&lt;&gt;"",1+MAX($A$1:A10),"")</f>
        <v>3</v>
      </c>
      <c r="B11" s="38"/>
      <c r="C11" s="38"/>
      <c r="E11" s="33" t="s">
        <v>39</v>
      </c>
      <c r="F11" s="6">
        <v>1</v>
      </c>
      <c r="G11" s="1">
        <v>0</v>
      </c>
      <c r="H11" s="2">
        <f t="shared" si="2"/>
        <v>1</v>
      </c>
      <c r="I11" s="16" t="s">
        <v>25</v>
      </c>
      <c r="J11" s="16"/>
      <c r="K11" s="16"/>
      <c r="L11" s="16"/>
      <c r="M11" s="16"/>
      <c r="N11" s="3">
        <v>31789.040000000001</v>
      </c>
      <c r="O11" s="4">
        <f t="shared" si="3"/>
        <v>31789.040000000001</v>
      </c>
      <c r="P11" s="10"/>
    </row>
    <row r="12" spans="1:17" customFormat="1" ht="16" thickBot="1" x14ac:dyDescent="0.4">
      <c r="A12" s="36" t="str">
        <f>IF(I12&lt;&gt;"",1+MAX($A$1:A11),"")</f>
        <v/>
      </c>
      <c r="B12" s="38"/>
      <c r="C12" s="38"/>
      <c r="D12" s="9"/>
      <c r="E12" s="46"/>
      <c r="F12" s="6"/>
      <c r="G12" s="1"/>
      <c r="H12" s="6"/>
      <c r="I12" s="16"/>
      <c r="J12" s="16"/>
      <c r="K12" s="16"/>
      <c r="L12" s="16"/>
      <c r="M12" s="16"/>
      <c r="N12" s="3"/>
      <c r="O12" s="4"/>
      <c r="P12" s="47"/>
    </row>
    <row r="13" spans="1:17" s="75" customFormat="1" ht="16" thickBot="1" x14ac:dyDescent="0.4">
      <c r="A13" s="78" t="str">
        <f>IF(I13&lt;&gt;"",1+MAX($A$1:A12),"")</f>
        <v/>
      </c>
      <c r="B13" s="79"/>
      <c r="C13" s="79"/>
      <c r="D13" s="79" t="s">
        <v>42</v>
      </c>
      <c r="E13" s="80" t="s">
        <v>32</v>
      </c>
      <c r="F13" s="81"/>
      <c r="G13" s="82"/>
      <c r="H13" s="82"/>
      <c r="I13" s="82"/>
      <c r="J13" s="82"/>
      <c r="K13" s="82"/>
      <c r="L13" s="82"/>
      <c r="M13" s="82"/>
      <c r="N13" s="82"/>
      <c r="O13" s="82"/>
      <c r="P13" s="83">
        <f>SUM(O16:O113)</f>
        <v>48166.101430200004</v>
      </c>
    </row>
    <row r="14" spans="1:17" x14ac:dyDescent="0.35">
      <c r="A14" s="36" t="str">
        <f>IF(I14&lt;&gt;"",1+MAX($A$1:A13),"")</f>
        <v/>
      </c>
      <c r="B14" s="51"/>
      <c r="C14" s="50"/>
      <c r="D14" s="9"/>
      <c r="E14" s="52"/>
      <c r="F14" s="6"/>
      <c r="G14" s="67"/>
      <c r="H14" s="67"/>
      <c r="I14" s="67"/>
      <c r="J14" s="67"/>
      <c r="K14" s="41"/>
      <c r="L14" s="41"/>
      <c r="M14" s="41"/>
      <c r="N14" s="3"/>
      <c r="O14" s="4"/>
      <c r="P14" s="10"/>
    </row>
    <row r="15" spans="1:17" x14ac:dyDescent="0.35">
      <c r="A15" s="36" t="str">
        <f>IF(I15&lt;&gt;"",1+MAX($A$1:A14),"")</f>
        <v/>
      </c>
      <c r="B15" s="51"/>
      <c r="C15" s="50"/>
      <c r="D15" s="48"/>
      <c r="E15" s="53" t="s">
        <v>43</v>
      </c>
      <c r="F15" s="6"/>
      <c r="G15" s="1"/>
      <c r="H15" s="2"/>
      <c r="I15" s="16"/>
      <c r="J15" s="41"/>
      <c r="K15" s="41"/>
      <c r="L15" s="41"/>
      <c r="M15" s="41"/>
      <c r="N15" s="3"/>
      <c r="O15" s="4"/>
      <c r="P15" s="10"/>
    </row>
    <row r="16" spans="1:17" x14ac:dyDescent="0.35">
      <c r="A16" s="36" t="str">
        <f>IF(I16&lt;&gt;"",1+MAX($A$1:A15),"")</f>
        <v/>
      </c>
      <c r="B16" s="51"/>
      <c r="C16" s="50"/>
      <c r="D16" s="9"/>
      <c r="E16" s="52"/>
      <c r="F16" s="6"/>
      <c r="G16" s="67"/>
      <c r="H16" s="67"/>
      <c r="I16" s="67"/>
      <c r="J16" s="67"/>
      <c r="K16" s="41"/>
      <c r="L16" s="41"/>
      <c r="M16" s="41"/>
      <c r="N16" s="3"/>
      <c r="O16" s="4"/>
      <c r="P16" s="10"/>
    </row>
    <row r="17" spans="1:16" x14ac:dyDescent="0.35">
      <c r="A17" s="36" t="str">
        <f>IF(I17&lt;&gt;"",1+MAX($A$1:A16),"")</f>
        <v/>
      </c>
      <c r="B17" s="51"/>
      <c r="C17" s="50"/>
      <c r="D17" s="58"/>
      <c r="E17" s="58" t="s">
        <v>44</v>
      </c>
      <c r="F17" s="9"/>
      <c r="G17" s="86" t="s">
        <v>45</v>
      </c>
      <c r="H17" s="86"/>
      <c r="I17" s="86"/>
      <c r="J17" s="86"/>
      <c r="K17" s="41"/>
      <c r="L17" s="41"/>
      <c r="M17" s="41"/>
      <c r="N17" s="9"/>
      <c r="O17" s="9"/>
      <c r="P17" s="10"/>
    </row>
    <row r="18" spans="1:16" s="9" customFormat="1" ht="24.75" customHeight="1" x14ac:dyDescent="0.35">
      <c r="A18" s="36">
        <f>IF(I18&lt;&gt;"",1+MAX($A$1:A17),"")</f>
        <v>4</v>
      </c>
      <c r="B18" s="38" t="s">
        <v>46</v>
      </c>
      <c r="C18" s="38" t="s">
        <v>46</v>
      </c>
      <c r="E18" s="33" t="s">
        <v>47</v>
      </c>
      <c r="F18" s="6">
        <v>46.08</v>
      </c>
      <c r="G18" s="1">
        <v>0.1</v>
      </c>
      <c r="H18" s="2">
        <f t="shared" ref="H18:H23" si="4">F18*(1+G18)</f>
        <v>50.688000000000002</v>
      </c>
      <c r="I18" s="16" t="s">
        <v>26</v>
      </c>
      <c r="J18" s="65">
        <v>3.7736000000000001</v>
      </c>
      <c r="K18" s="66">
        <f t="shared" ref="K18:K21" si="5">J18*H18</f>
        <v>191.27623680000002</v>
      </c>
      <c r="L18" s="66">
        <v>2.12</v>
      </c>
      <c r="M18" s="66">
        <f t="shared" ref="M18:M21" si="6">L18*H18</f>
        <v>107.45856000000001</v>
      </c>
      <c r="N18" s="65">
        <f t="shared" ref="N18:N21" si="7">J18+L18</f>
        <v>5.8936000000000002</v>
      </c>
      <c r="O18" s="4">
        <f t="shared" ref="O18:O23" si="8">N18*H18</f>
        <v>298.73479680000003</v>
      </c>
      <c r="P18" s="10"/>
    </row>
    <row r="19" spans="1:16" s="9" customFormat="1" ht="24.75" customHeight="1" x14ac:dyDescent="0.35">
      <c r="A19" s="36">
        <f>IF(I19&lt;&gt;"",1+MAX($A$1:A18),"")</f>
        <v>5</v>
      </c>
      <c r="B19" s="38" t="s">
        <v>46</v>
      </c>
      <c r="C19" s="38" t="s">
        <v>46</v>
      </c>
      <c r="E19" s="33" t="s">
        <v>48</v>
      </c>
      <c r="F19" s="6">
        <v>29.13</v>
      </c>
      <c r="G19" s="1">
        <v>0.1</v>
      </c>
      <c r="H19" s="2">
        <f t="shared" si="4"/>
        <v>32.042999999999999</v>
      </c>
      <c r="I19" s="16" t="s">
        <v>26</v>
      </c>
      <c r="J19" s="65">
        <v>6.23</v>
      </c>
      <c r="K19" s="66">
        <f t="shared" si="5"/>
        <v>199.62789000000001</v>
      </c>
      <c r="L19" s="66">
        <v>3.5</v>
      </c>
      <c r="M19" s="66">
        <f t="shared" si="6"/>
        <v>112.15049999999999</v>
      </c>
      <c r="N19" s="65">
        <f t="shared" si="7"/>
        <v>9.73</v>
      </c>
      <c r="O19" s="4">
        <f t="shared" si="8"/>
        <v>311.77839</v>
      </c>
      <c r="P19" s="10"/>
    </row>
    <row r="20" spans="1:16" s="9" customFormat="1" ht="24.75" customHeight="1" x14ac:dyDescent="0.35">
      <c r="A20" s="36">
        <f>IF(I20&lt;&gt;"",1+MAX($A$1:A19),"")</f>
        <v>6</v>
      </c>
      <c r="B20" s="38" t="s">
        <v>46</v>
      </c>
      <c r="C20" s="38" t="s">
        <v>46</v>
      </c>
      <c r="E20" s="33" t="s">
        <v>49</v>
      </c>
      <c r="F20" s="6">
        <v>68.87</v>
      </c>
      <c r="G20" s="1">
        <v>0.1</v>
      </c>
      <c r="H20" s="2">
        <f t="shared" si="4"/>
        <v>75.757000000000005</v>
      </c>
      <c r="I20" s="16" t="s">
        <v>26</v>
      </c>
      <c r="J20" s="65">
        <v>6.23</v>
      </c>
      <c r="K20" s="66">
        <f t="shared" si="5"/>
        <v>471.96611000000007</v>
      </c>
      <c r="L20" s="66">
        <v>3.5</v>
      </c>
      <c r="M20" s="66">
        <f t="shared" si="6"/>
        <v>265.14949999999999</v>
      </c>
      <c r="N20" s="65">
        <f t="shared" si="7"/>
        <v>9.73</v>
      </c>
      <c r="O20" s="4">
        <f t="shared" si="8"/>
        <v>737.11561000000006</v>
      </c>
      <c r="P20" s="10"/>
    </row>
    <row r="21" spans="1:16" s="9" customFormat="1" ht="24.75" customHeight="1" x14ac:dyDescent="0.35">
      <c r="A21" s="36">
        <f>IF(I21&lt;&gt;"",1+MAX($A$1:A20),"")</f>
        <v>7</v>
      </c>
      <c r="B21" s="38" t="s">
        <v>46</v>
      </c>
      <c r="C21" s="38" t="s">
        <v>46</v>
      </c>
      <c r="E21" s="33" t="s">
        <v>50</v>
      </c>
      <c r="F21" s="6">
        <v>158.77000000000001</v>
      </c>
      <c r="G21" s="1">
        <v>0.1</v>
      </c>
      <c r="H21" s="2">
        <f t="shared" si="4"/>
        <v>174.64700000000002</v>
      </c>
      <c r="I21" s="16" t="s">
        <v>26</v>
      </c>
      <c r="J21" s="65">
        <v>10.057</v>
      </c>
      <c r="K21" s="66">
        <f t="shared" si="5"/>
        <v>1756.4248790000004</v>
      </c>
      <c r="L21" s="66">
        <v>5.65</v>
      </c>
      <c r="M21" s="66">
        <f t="shared" si="6"/>
        <v>986.7555500000002</v>
      </c>
      <c r="N21" s="65">
        <f t="shared" si="7"/>
        <v>15.707000000000001</v>
      </c>
      <c r="O21" s="4">
        <f t="shared" si="8"/>
        <v>2743.1804290000005</v>
      </c>
      <c r="P21" s="10"/>
    </row>
    <row r="22" spans="1:16" s="9" customFormat="1" ht="24.75" customHeight="1" x14ac:dyDescent="0.35">
      <c r="A22" s="36">
        <f>IF(I22&lt;&gt;"",1+MAX($A$1:A21),"")</f>
        <v>8</v>
      </c>
      <c r="B22" s="38" t="s">
        <v>46</v>
      </c>
      <c r="C22" s="38" t="s">
        <v>46</v>
      </c>
      <c r="E22" s="33" t="s">
        <v>51</v>
      </c>
      <c r="F22" s="6">
        <f>8*12</f>
        <v>96</v>
      </c>
      <c r="G22" s="1">
        <v>0.1</v>
      </c>
      <c r="H22" s="2">
        <f t="shared" si="4"/>
        <v>105.60000000000001</v>
      </c>
      <c r="I22" s="16" t="s">
        <v>26</v>
      </c>
      <c r="J22" s="65">
        <v>3.7736000000000001</v>
      </c>
      <c r="K22" s="66">
        <f t="shared" ref="K22:K23" si="9">J22*H22</f>
        <v>398.49216000000001</v>
      </c>
      <c r="L22" s="66">
        <v>2.12</v>
      </c>
      <c r="M22" s="66">
        <f t="shared" ref="M22:M23" si="10">L22*H22</f>
        <v>223.87200000000004</v>
      </c>
      <c r="N22" s="65">
        <f t="shared" ref="N22:N23" si="11">J22+L22</f>
        <v>5.8936000000000002</v>
      </c>
      <c r="O22" s="4">
        <f t="shared" si="8"/>
        <v>622.36416000000008</v>
      </c>
      <c r="P22" s="10"/>
    </row>
    <row r="23" spans="1:16" s="9" customFormat="1" ht="24.75" customHeight="1" x14ac:dyDescent="0.35">
      <c r="A23" s="36">
        <f>IF(I23&lt;&gt;"",1+MAX($A$1:A22),"")</f>
        <v>9</v>
      </c>
      <c r="B23" s="38" t="s">
        <v>46</v>
      </c>
      <c r="C23" s="38" t="s">
        <v>46</v>
      </c>
      <c r="E23" s="33" t="s">
        <v>52</v>
      </c>
      <c r="F23" s="6">
        <f>7*12</f>
        <v>84</v>
      </c>
      <c r="G23" s="1">
        <v>0.1</v>
      </c>
      <c r="H23" s="2">
        <f t="shared" si="4"/>
        <v>92.4</v>
      </c>
      <c r="I23" s="16" t="s">
        <v>26</v>
      </c>
      <c r="J23" s="65">
        <v>6.23</v>
      </c>
      <c r="K23" s="66">
        <f t="shared" si="9"/>
        <v>575.65200000000004</v>
      </c>
      <c r="L23" s="66">
        <v>3.5</v>
      </c>
      <c r="M23" s="66">
        <f t="shared" si="10"/>
        <v>323.40000000000003</v>
      </c>
      <c r="N23" s="65">
        <f t="shared" si="11"/>
        <v>9.73</v>
      </c>
      <c r="O23" s="4">
        <f t="shared" si="8"/>
        <v>899.05200000000013</v>
      </c>
      <c r="P23" s="10"/>
    </row>
    <row r="24" spans="1:16" x14ac:dyDescent="0.35">
      <c r="A24" s="36" t="str">
        <f>IF(I24&lt;&gt;"",1+MAX($A$1:A23),"")</f>
        <v/>
      </c>
      <c r="B24" s="51"/>
      <c r="C24" s="50"/>
      <c r="D24" s="9"/>
      <c r="E24" s="52"/>
      <c r="F24" s="6"/>
      <c r="G24" s="67"/>
      <c r="H24" s="67"/>
      <c r="I24" s="67"/>
      <c r="J24" s="67"/>
      <c r="K24" s="41"/>
      <c r="L24" s="41"/>
      <c r="M24" s="41"/>
      <c r="N24" s="3"/>
      <c r="O24" s="4"/>
      <c r="P24" s="10"/>
    </row>
    <row r="25" spans="1:16" x14ac:dyDescent="0.35">
      <c r="A25" s="36" t="str">
        <f>IF(I25&lt;&gt;"",1+MAX($A$1:A24),"")</f>
        <v/>
      </c>
      <c r="B25" s="51"/>
      <c r="C25" s="50"/>
      <c r="D25" s="58"/>
      <c r="E25" s="58" t="s">
        <v>53</v>
      </c>
      <c r="F25" s="9"/>
      <c r="G25" s="86" t="s">
        <v>54</v>
      </c>
      <c r="H25" s="86"/>
      <c r="I25" s="86"/>
      <c r="J25" s="86"/>
      <c r="K25" s="41"/>
      <c r="L25" s="41"/>
      <c r="M25" s="41"/>
      <c r="N25" s="9"/>
      <c r="O25" s="9"/>
      <c r="P25" s="10"/>
    </row>
    <row r="26" spans="1:16" s="9" customFormat="1" ht="24.75" customHeight="1" x14ac:dyDescent="0.35">
      <c r="A26" s="36">
        <f>IF(I26&lt;&gt;"",1+MAX($A$1:A25),"")</f>
        <v>10</v>
      </c>
      <c r="B26" s="38" t="s">
        <v>55</v>
      </c>
      <c r="C26" s="38" t="s">
        <v>55</v>
      </c>
      <c r="E26" s="33" t="s">
        <v>56</v>
      </c>
      <c r="F26" s="6">
        <v>42.48</v>
      </c>
      <c r="G26" s="1">
        <v>0.1</v>
      </c>
      <c r="H26" s="2">
        <f t="shared" ref="H26:H43" si="12">F26*(1+G26)</f>
        <v>46.728000000000002</v>
      </c>
      <c r="I26" s="16" t="s">
        <v>26</v>
      </c>
      <c r="J26" s="65">
        <v>4.0500000000000007</v>
      </c>
      <c r="K26" s="66">
        <f t="shared" ref="K26:K27" si="13">J26*H26</f>
        <v>189.24840000000003</v>
      </c>
      <c r="L26" s="66">
        <v>2.5</v>
      </c>
      <c r="M26" s="66">
        <f t="shared" ref="M26:M27" si="14">L26*H26</f>
        <v>116.82000000000001</v>
      </c>
      <c r="N26" s="65">
        <f t="shared" ref="N26:N27" si="15">J26+L26</f>
        <v>6.5500000000000007</v>
      </c>
      <c r="O26" s="4">
        <f t="shared" ref="O26:O43" si="16">N26*H26</f>
        <v>306.06840000000005</v>
      </c>
      <c r="P26" s="10"/>
    </row>
    <row r="27" spans="1:16" s="9" customFormat="1" ht="24.75" customHeight="1" x14ac:dyDescent="0.35">
      <c r="A27" s="36">
        <f>IF(I27&lt;&gt;"",1+MAX($A$1:A26),"")</f>
        <v>11</v>
      </c>
      <c r="B27" s="38" t="s">
        <v>55</v>
      </c>
      <c r="C27" s="38" t="s">
        <v>55</v>
      </c>
      <c r="E27" s="33" t="s">
        <v>57</v>
      </c>
      <c r="F27" s="6">
        <v>5.72</v>
      </c>
      <c r="G27" s="1">
        <v>0.1</v>
      </c>
      <c r="H27" s="2">
        <f t="shared" si="12"/>
        <v>6.2919999999999998</v>
      </c>
      <c r="I27" s="16" t="s">
        <v>26</v>
      </c>
      <c r="J27" s="65">
        <v>8.9423999999999992</v>
      </c>
      <c r="K27" s="66">
        <f t="shared" si="13"/>
        <v>56.265580799999995</v>
      </c>
      <c r="L27" s="66">
        <v>5.52</v>
      </c>
      <c r="M27" s="66">
        <f t="shared" si="14"/>
        <v>34.731839999999998</v>
      </c>
      <c r="N27" s="65">
        <f t="shared" si="15"/>
        <v>14.462399999999999</v>
      </c>
      <c r="O27" s="4">
        <f t="shared" si="16"/>
        <v>90.997420799999986</v>
      </c>
      <c r="P27" s="10"/>
    </row>
    <row r="28" spans="1:16" s="9" customFormat="1" ht="24.75" customHeight="1" x14ac:dyDescent="0.35">
      <c r="A28" s="36">
        <f>IF(I28&lt;&gt;"",1+MAX($A$1:A27),"")</f>
        <v>12</v>
      </c>
      <c r="B28" s="38" t="s">
        <v>55</v>
      </c>
      <c r="C28" s="38" t="s">
        <v>55</v>
      </c>
      <c r="E28" s="33" t="s">
        <v>58</v>
      </c>
      <c r="F28" s="6">
        <v>153.01</v>
      </c>
      <c r="G28" s="1">
        <v>0.1</v>
      </c>
      <c r="H28" s="2">
        <f t="shared" si="12"/>
        <v>168.31100000000001</v>
      </c>
      <c r="I28" s="16" t="s">
        <v>26</v>
      </c>
      <c r="J28" s="65">
        <v>7.3386000000000005</v>
      </c>
      <c r="K28" s="66">
        <f t="shared" ref="K28:K43" si="17">J28*H28</f>
        <v>1235.1671046000001</v>
      </c>
      <c r="L28" s="66">
        <v>4.53</v>
      </c>
      <c r="M28" s="66">
        <f t="shared" ref="M28:M43" si="18">L28*H28</f>
        <v>762.44883000000004</v>
      </c>
      <c r="N28" s="65">
        <f t="shared" ref="N28" si="19">J28+L28</f>
        <v>11.868600000000001</v>
      </c>
      <c r="O28" s="4">
        <f t="shared" si="16"/>
        <v>1997.6159346000002</v>
      </c>
      <c r="P28" s="10"/>
    </row>
    <row r="29" spans="1:16" s="9" customFormat="1" ht="24.75" customHeight="1" x14ac:dyDescent="0.35">
      <c r="A29" s="36">
        <f>IF(I29&lt;&gt;"",1+MAX($A$1:A28),"")</f>
        <v>13</v>
      </c>
      <c r="B29" s="38" t="s">
        <v>55</v>
      </c>
      <c r="C29" s="38" t="s">
        <v>55</v>
      </c>
      <c r="E29" s="33" t="s">
        <v>59</v>
      </c>
      <c r="F29" s="6">
        <v>13.82</v>
      </c>
      <c r="G29" s="1">
        <v>0.1</v>
      </c>
      <c r="H29" s="2">
        <f t="shared" si="12"/>
        <v>15.202000000000002</v>
      </c>
      <c r="I29" s="16" t="s">
        <v>26</v>
      </c>
      <c r="J29" s="65">
        <v>2.8998000000000004</v>
      </c>
      <c r="K29" s="66">
        <f t="shared" si="17"/>
        <v>44.08275960000001</v>
      </c>
      <c r="L29" s="66">
        <v>1.79</v>
      </c>
      <c r="M29" s="66">
        <f t="shared" si="18"/>
        <v>27.211580000000005</v>
      </c>
      <c r="N29" s="65">
        <f t="shared" ref="N29" si="20">J29+L29</f>
        <v>4.6898</v>
      </c>
      <c r="O29" s="4">
        <f t="shared" si="16"/>
        <v>71.294339600000001</v>
      </c>
      <c r="P29" s="10"/>
    </row>
    <row r="30" spans="1:16" s="9" customFormat="1" ht="24.75" customHeight="1" x14ac:dyDescent="0.35">
      <c r="A30" s="36">
        <f>IF(I30&lt;&gt;"",1+MAX($A$1:A29),"")</f>
        <v>14</v>
      </c>
      <c r="B30" s="38" t="s">
        <v>55</v>
      </c>
      <c r="C30" s="38" t="s">
        <v>55</v>
      </c>
      <c r="E30" s="33" t="s">
        <v>60</v>
      </c>
      <c r="F30" s="6">
        <v>111.54</v>
      </c>
      <c r="G30" s="1">
        <v>0.1</v>
      </c>
      <c r="H30" s="2">
        <f t="shared" si="12"/>
        <v>122.69400000000002</v>
      </c>
      <c r="I30" s="16" t="s">
        <v>26</v>
      </c>
      <c r="J30" s="65">
        <v>3.2076000000000002</v>
      </c>
      <c r="K30" s="66">
        <f t="shared" si="17"/>
        <v>393.55327440000008</v>
      </c>
      <c r="L30" s="66">
        <v>1.98</v>
      </c>
      <c r="M30" s="66">
        <f t="shared" si="18"/>
        <v>242.93412000000004</v>
      </c>
      <c r="N30" s="65">
        <f t="shared" ref="N30:N32" si="21">J30+L30</f>
        <v>5.1875999999999998</v>
      </c>
      <c r="O30" s="4">
        <f t="shared" si="16"/>
        <v>636.48739440000008</v>
      </c>
      <c r="P30" s="10"/>
    </row>
    <row r="31" spans="1:16" s="9" customFormat="1" ht="24.75" customHeight="1" x14ac:dyDescent="0.35">
      <c r="A31" s="36">
        <f>IF(I31&lt;&gt;"",1+MAX($A$1:A30),"")</f>
        <v>15</v>
      </c>
      <c r="B31" s="38" t="s">
        <v>55</v>
      </c>
      <c r="C31" s="38" t="s">
        <v>55</v>
      </c>
      <c r="E31" s="33" t="s">
        <v>61</v>
      </c>
      <c r="F31" s="6">
        <v>15.65</v>
      </c>
      <c r="G31" s="1">
        <v>0.1</v>
      </c>
      <c r="H31" s="2">
        <f t="shared" si="12"/>
        <v>17.215000000000003</v>
      </c>
      <c r="I31" s="16" t="s">
        <v>26</v>
      </c>
      <c r="J31" s="65">
        <v>4.0500000000000007</v>
      </c>
      <c r="K31" s="66">
        <f t="shared" si="17"/>
        <v>69.720750000000024</v>
      </c>
      <c r="L31" s="66">
        <v>2.5</v>
      </c>
      <c r="M31" s="66">
        <f t="shared" si="18"/>
        <v>43.037500000000009</v>
      </c>
      <c r="N31" s="65">
        <f t="shared" si="21"/>
        <v>6.5500000000000007</v>
      </c>
      <c r="O31" s="4">
        <f t="shared" si="16"/>
        <v>112.75825000000003</v>
      </c>
      <c r="P31" s="10"/>
    </row>
    <row r="32" spans="1:16" s="9" customFormat="1" ht="24.75" customHeight="1" x14ac:dyDescent="0.35">
      <c r="A32" s="36">
        <f>IF(I32&lt;&gt;"",1+MAX($A$1:A31),"")</f>
        <v>16</v>
      </c>
      <c r="B32" s="38" t="s">
        <v>55</v>
      </c>
      <c r="C32" s="38" t="s">
        <v>55</v>
      </c>
      <c r="E32" s="33" t="s">
        <v>62</v>
      </c>
      <c r="F32" s="6">
        <v>121.47</v>
      </c>
      <c r="G32" s="1">
        <v>0.1</v>
      </c>
      <c r="H32" s="2">
        <f t="shared" si="12"/>
        <v>133.61700000000002</v>
      </c>
      <c r="I32" s="16" t="s">
        <v>26</v>
      </c>
      <c r="J32" s="65">
        <v>7.3386000000000005</v>
      </c>
      <c r="K32" s="66">
        <f t="shared" si="17"/>
        <v>980.56171620000021</v>
      </c>
      <c r="L32" s="66">
        <v>4.53</v>
      </c>
      <c r="M32" s="66">
        <f t="shared" si="18"/>
        <v>605.28501000000017</v>
      </c>
      <c r="N32" s="65">
        <f t="shared" si="21"/>
        <v>11.868600000000001</v>
      </c>
      <c r="O32" s="4">
        <f t="shared" si="16"/>
        <v>1585.8467262000004</v>
      </c>
      <c r="P32" s="10"/>
    </row>
    <row r="33" spans="1:16" s="9" customFormat="1" ht="24.75" customHeight="1" x14ac:dyDescent="0.35">
      <c r="A33" s="36">
        <f>IF(I33&lt;&gt;"",1+MAX($A$1:A32),"")</f>
        <v>17</v>
      </c>
      <c r="B33" s="38" t="s">
        <v>55</v>
      </c>
      <c r="C33" s="38" t="s">
        <v>55</v>
      </c>
      <c r="E33" s="33" t="s">
        <v>63</v>
      </c>
      <c r="F33" s="6">
        <v>32.450000000000003</v>
      </c>
      <c r="G33" s="1">
        <v>0.1</v>
      </c>
      <c r="H33" s="2">
        <f t="shared" si="12"/>
        <v>35.695000000000007</v>
      </c>
      <c r="I33" s="16" t="s">
        <v>26</v>
      </c>
      <c r="J33" s="65">
        <v>2.8998000000000004</v>
      </c>
      <c r="K33" s="66">
        <f t="shared" si="17"/>
        <v>103.50836100000004</v>
      </c>
      <c r="L33" s="66">
        <v>1.79</v>
      </c>
      <c r="M33" s="66">
        <f t="shared" si="18"/>
        <v>63.894050000000014</v>
      </c>
      <c r="N33" s="65">
        <f t="shared" ref="N33:N35" si="22">J33+L33</f>
        <v>4.6898</v>
      </c>
      <c r="O33" s="4">
        <f t="shared" si="16"/>
        <v>167.40241100000003</v>
      </c>
      <c r="P33" s="10"/>
    </row>
    <row r="34" spans="1:16" s="9" customFormat="1" ht="24.75" customHeight="1" x14ac:dyDescent="0.35">
      <c r="A34" s="36">
        <f>IF(I34&lt;&gt;"",1+MAX($A$1:A33),"")</f>
        <v>18</v>
      </c>
      <c r="B34" s="38" t="s">
        <v>55</v>
      </c>
      <c r="C34" s="38" t="s">
        <v>55</v>
      </c>
      <c r="E34" s="33" t="s">
        <v>64</v>
      </c>
      <c r="F34" s="6">
        <v>122.21</v>
      </c>
      <c r="G34" s="1">
        <v>0.1</v>
      </c>
      <c r="H34" s="2">
        <f t="shared" si="12"/>
        <v>134.43100000000001</v>
      </c>
      <c r="I34" s="16" t="s">
        <v>26</v>
      </c>
      <c r="J34" s="65">
        <v>2.8998000000000004</v>
      </c>
      <c r="K34" s="66">
        <f t="shared" si="17"/>
        <v>389.82301380000007</v>
      </c>
      <c r="L34" s="66">
        <v>1.79</v>
      </c>
      <c r="M34" s="66">
        <f t="shared" si="18"/>
        <v>240.63149000000001</v>
      </c>
      <c r="N34" s="65">
        <f t="shared" si="22"/>
        <v>4.6898</v>
      </c>
      <c r="O34" s="4">
        <f t="shared" si="16"/>
        <v>630.4545038</v>
      </c>
      <c r="P34" s="10"/>
    </row>
    <row r="35" spans="1:16" s="9" customFormat="1" ht="24.75" customHeight="1" x14ac:dyDescent="0.35">
      <c r="A35" s="36">
        <f>IF(I35&lt;&gt;"",1+MAX($A$1:A34),"")</f>
        <v>19</v>
      </c>
      <c r="B35" s="38" t="s">
        <v>55</v>
      </c>
      <c r="C35" s="38" t="s">
        <v>55</v>
      </c>
      <c r="E35" s="33" t="s">
        <v>65</v>
      </c>
      <c r="F35" s="6">
        <v>96.88</v>
      </c>
      <c r="G35" s="1">
        <v>0.1</v>
      </c>
      <c r="H35" s="2">
        <f t="shared" si="12"/>
        <v>106.568</v>
      </c>
      <c r="I35" s="16" t="s">
        <v>26</v>
      </c>
      <c r="J35" s="65">
        <v>3.2076000000000002</v>
      </c>
      <c r="K35" s="66">
        <f t="shared" si="17"/>
        <v>341.82751680000001</v>
      </c>
      <c r="L35" s="66">
        <v>1.98</v>
      </c>
      <c r="M35" s="66">
        <f t="shared" si="18"/>
        <v>211.00463999999999</v>
      </c>
      <c r="N35" s="65">
        <f t="shared" si="22"/>
        <v>5.1875999999999998</v>
      </c>
      <c r="O35" s="4">
        <f t="shared" si="16"/>
        <v>552.83215680000001</v>
      </c>
      <c r="P35" s="10"/>
    </row>
    <row r="36" spans="1:16" s="9" customFormat="1" ht="14.5" x14ac:dyDescent="0.35">
      <c r="A36" s="36" t="str">
        <f>IF(I36&lt;&gt;"",1+MAX($A$1:A35),"")</f>
        <v/>
      </c>
      <c r="B36" s="38"/>
      <c r="C36" s="57"/>
      <c r="E36" s="33"/>
      <c r="F36" s="6"/>
      <c r="G36" s="1"/>
      <c r="H36" s="2"/>
      <c r="I36" s="16"/>
      <c r="J36" s="3"/>
      <c r="K36" s="41"/>
      <c r="L36" s="41"/>
      <c r="M36" s="41"/>
      <c r="N36" s="3"/>
      <c r="O36" s="4"/>
      <c r="P36" s="10"/>
    </row>
    <row r="37" spans="1:16" x14ac:dyDescent="0.35">
      <c r="A37" s="36" t="str">
        <f>IF(I37&lt;&gt;"",1+MAX($A$1:A36),"")</f>
        <v/>
      </c>
      <c r="B37" s="51"/>
      <c r="C37" s="50"/>
      <c r="D37" s="58"/>
      <c r="E37" s="58" t="s">
        <v>66</v>
      </c>
      <c r="F37" s="9"/>
      <c r="G37" s="86" t="s">
        <v>67</v>
      </c>
      <c r="H37" s="86"/>
      <c r="I37" s="86"/>
      <c r="J37" s="86"/>
      <c r="K37" s="41"/>
      <c r="L37" s="41"/>
      <c r="M37" s="41"/>
      <c r="N37" s="9"/>
      <c r="O37" s="9"/>
      <c r="P37" s="10"/>
    </row>
    <row r="38" spans="1:16" s="9" customFormat="1" ht="24.75" customHeight="1" x14ac:dyDescent="0.35">
      <c r="A38" s="36">
        <f>IF(I38&lt;&gt;"",1+MAX($A$1:A37),"")</f>
        <v>20</v>
      </c>
      <c r="B38" s="38" t="s">
        <v>55</v>
      </c>
      <c r="C38" s="38" t="s">
        <v>55</v>
      </c>
      <c r="E38" s="33" t="s">
        <v>68</v>
      </c>
      <c r="F38" s="6">
        <v>10.17</v>
      </c>
      <c r="G38" s="1">
        <v>0.1</v>
      </c>
      <c r="H38" s="2">
        <f t="shared" si="12"/>
        <v>11.187000000000001</v>
      </c>
      <c r="I38" s="16" t="s">
        <v>26</v>
      </c>
      <c r="J38" s="65">
        <v>3.7380000000000004</v>
      </c>
      <c r="K38" s="66">
        <f t="shared" ref="K38:K41" si="23">J38*H38</f>
        <v>41.817006000000006</v>
      </c>
      <c r="L38" s="66">
        <v>2.1</v>
      </c>
      <c r="M38" s="66">
        <f t="shared" ref="M38:M41" si="24">L38*H38</f>
        <v>23.492700000000003</v>
      </c>
      <c r="N38" s="65">
        <f t="shared" ref="N38:N41" si="25">J38+L38</f>
        <v>5.838000000000001</v>
      </c>
      <c r="O38" s="4">
        <f t="shared" si="16"/>
        <v>65.30970600000002</v>
      </c>
      <c r="P38" s="10"/>
    </row>
    <row r="39" spans="1:16" s="9" customFormat="1" ht="24.75" customHeight="1" x14ac:dyDescent="0.35">
      <c r="A39" s="36">
        <f>IF(I39&lt;&gt;"",1+MAX($A$1:A38),"")</f>
        <v>21</v>
      </c>
      <c r="B39" s="38" t="s">
        <v>55</v>
      </c>
      <c r="C39" s="38" t="s">
        <v>55</v>
      </c>
      <c r="E39" s="33" t="s">
        <v>69</v>
      </c>
      <c r="F39" s="6">
        <v>11.43</v>
      </c>
      <c r="G39" s="1">
        <v>0.1</v>
      </c>
      <c r="H39" s="2">
        <f t="shared" si="12"/>
        <v>12.573</v>
      </c>
      <c r="I39" s="16" t="s">
        <v>26</v>
      </c>
      <c r="J39" s="65">
        <v>4.45</v>
      </c>
      <c r="K39" s="66">
        <f t="shared" si="23"/>
        <v>55.949850000000005</v>
      </c>
      <c r="L39" s="66">
        <v>2.5</v>
      </c>
      <c r="M39" s="66">
        <f t="shared" si="24"/>
        <v>31.432500000000001</v>
      </c>
      <c r="N39" s="65">
        <f t="shared" si="25"/>
        <v>6.95</v>
      </c>
      <c r="O39" s="4">
        <f t="shared" si="16"/>
        <v>87.382350000000002</v>
      </c>
      <c r="P39" s="10"/>
    </row>
    <row r="40" spans="1:16" s="9" customFormat="1" ht="24.75" customHeight="1" x14ac:dyDescent="0.35">
      <c r="A40" s="36">
        <f>IF(I40&lt;&gt;"",1+MAX($A$1:A39),"")</f>
        <v>22</v>
      </c>
      <c r="B40" s="38" t="s">
        <v>55</v>
      </c>
      <c r="C40" s="38" t="s">
        <v>55</v>
      </c>
      <c r="E40" s="33" t="s">
        <v>70</v>
      </c>
      <c r="F40" s="6">
        <v>58.59</v>
      </c>
      <c r="G40" s="1">
        <v>0.1</v>
      </c>
      <c r="H40" s="2">
        <f t="shared" si="12"/>
        <v>64.449000000000012</v>
      </c>
      <c r="I40" s="16" t="s">
        <v>26</v>
      </c>
      <c r="J40" s="65">
        <v>3.1684000000000001</v>
      </c>
      <c r="K40" s="66">
        <f t="shared" si="23"/>
        <v>204.20021160000005</v>
      </c>
      <c r="L40" s="66">
        <v>1.78</v>
      </c>
      <c r="M40" s="66">
        <f t="shared" si="24"/>
        <v>114.71922000000002</v>
      </c>
      <c r="N40" s="65">
        <f t="shared" si="25"/>
        <v>4.9484000000000004</v>
      </c>
      <c r="O40" s="4">
        <f t="shared" si="16"/>
        <v>318.91943160000011</v>
      </c>
      <c r="P40" s="10"/>
    </row>
    <row r="41" spans="1:16" s="9" customFormat="1" ht="24.75" customHeight="1" x14ac:dyDescent="0.35">
      <c r="A41" s="36">
        <f>IF(I41&lt;&gt;"",1+MAX($A$1:A40),"")</f>
        <v>23</v>
      </c>
      <c r="B41" s="38" t="s">
        <v>55</v>
      </c>
      <c r="C41" s="38" t="s">
        <v>55</v>
      </c>
      <c r="E41" s="33" t="s">
        <v>71</v>
      </c>
      <c r="F41" s="6">
        <v>85.72</v>
      </c>
      <c r="G41" s="1">
        <v>0.1</v>
      </c>
      <c r="H41" s="2">
        <f t="shared" si="12"/>
        <v>94.292000000000002</v>
      </c>
      <c r="I41" s="16" t="s">
        <v>26</v>
      </c>
      <c r="J41" s="65">
        <v>5.0907999999999998</v>
      </c>
      <c r="K41" s="66">
        <f t="shared" si="23"/>
        <v>480.0217136</v>
      </c>
      <c r="L41" s="66">
        <v>2.86</v>
      </c>
      <c r="M41" s="66">
        <f t="shared" si="24"/>
        <v>269.67511999999999</v>
      </c>
      <c r="N41" s="65">
        <f t="shared" si="25"/>
        <v>7.9507999999999992</v>
      </c>
      <c r="O41" s="4">
        <f t="shared" si="16"/>
        <v>749.69683359999999</v>
      </c>
      <c r="P41" s="10"/>
    </row>
    <row r="42" spans="1:16" s="9" customFormat="1" ht="24.75" customHeight="1" x14ac:dyDescent="0.35">
      <c r="A42" s="36">
        <f>IF(I42&lt;&gt;"",1+MAX($A$1:A41),"")</f>
        <v>24</v>
      </c>
      <c r="B42" s="38" t="s">
        <v>55</v>
      </c>
      <c r="C42" s="38" t="s">
        <v>55</v>
      </c>
      <c r="E42" s="33" t="s">
        <v>72</v>
      </c>
      <c r="F42" s="6">
        <v>50.56</v>
      </c>
      <c r="G42" s="1">
        <v>0.1</v>
      </c>
      <c r="H42" s="2">
        <f t="shared" si="12"/>
        <v>55.616000000000007</v>
      </c>
      <c r="I42" s="16" t="s">
        <v>26</v>
      </c>
      <c r="J42" s="65">
        <v>5.7672000000000008</v>
      </c>
      <c r="K42" s="66">
        <f t="shared" ref="K42" si="26">J42*H42</f>
        <v>320.74859520000007</v>
      </c>
      <c r="L42" s="66">
        <v>3.24</v>
      </c>
      <c r="M42" s="66">
        <f t="shared" ref="M42" si="27">L42*H42</f>
        <v>180.19584000000003</v>
      </c>
      <c r="N42" s="65">
        <f t="shared" ref="N42" si="28">J42+L42</f>
        <v>9.007200000000001</v>
      </c>
      <c r="O42" s="4">
        <f t="shared" si="16"/>
        <v>500.9444352000001</v>
      </c>
      <c r="P42" s="10"/>
    </row>
    <row r="43" spans="1:16" s="9" customFormat="1" ht="24.75" customHeight="1" x14ac:dyDescent="0.35">
      <c r="A43" s="36">
        <f>IF(I43&lt;&gt;"",1+MAX($A$1:A42),"")</f>
        <v>25</v>
      </c>
      <c r="B43" s="38" t="s">
        <v>55</v>
      </c>
      <c r="C43" s="38" t="s">
        <v>55</v>
      </c>
      <c r="E43" s="33" t="s">
        <v>73</v>
      </c>
      <c r="F43" s="6">
        <v>21.18</v>
      </c>
      <c r="G43" s="1">
        <v>0.1</v>
      </c>
      <c r="H43" s="2">
        <f t="shared" si="12"/>
        <v>23.298000000000002</v>
      </c>
      <c r="I43" s="16" t="s">
        <v>26</v>
      </c>
      <c r="J43" s="65">
        <v>3.56</v>
      </c>
      <c r="K43" s="66">
        <f t="shared" si="17"/>
        <v>82.940880000000007</v>
      </c>
      <c r="L43" s="66">
        <v>2</v>
      </c>
      <c r="M43" s="66">
        <f t="shared" si="18"/>
        <v>46.596000000000004</v>
      </c>
      <c r="N43" s="65">
        <f t="shared" ref="N43" si="29">J43+L43</f>
        <v>5.5600000000000005</v>
      </c>
      <c r="O43" s="4">
        <f t="shared" si="16"/>
        <v>129.53688000000002</v>
      </c>
      <c r="P43" s="10"/>
    </row>
    <row r="44" spans="1:16" s="9" customFormat="1" ht="14.5" x14ac:dyDescent="0.35">
      <c r="A44" s="36" t="str">
        <f>IF(I44&lt;&gt;"",1+MAX($A$1:A43),"")</f>
        <v/>
      </c>
      <c r="B44" s="38"/>
      <c r="C44" s="57"/>
      <c r="E44" s="33"/>
      <c r="F44" s="6"/>
      <c r="G44" s="1"/>
      <c r="H44" s="2"/>
      <c r="I44" s="16"/>
      <c r="J44" s="3"/>
      <c r="K44" s="41"/>
      <c r="L44" s="41"/>
      <c r="M44" s="41"/>
      <c r="N44" s="3"/>
      <c r="O44" s="4"/>
      <c r="P44" s="10"/>
    </row>
    <row r="45" spans="1:16" x14ac:dyDescent="0.35">
      <c r="A45" s="36" t="str">
        <f>IF(I45&lt;&gt;"",1+MAX($A$1:A44),"")</f>
        <v/>
      </c>
      <c r="B45" s="51"/>
      <c r="C45" s="50"/>
      <c r="D45" s="58"/>
      <c r="E45" s="58" t="s">
        <v>74</v>
      </c>
      <c r="F45" s="9"/>
      <c r="G45" s="86" t="s">
        <v>67</v>
      </c>
      <c r="H45" s="86"/>
      <c r="I45" s="86"/>
      <c r="J45" s="86"/>
      <c r="K45" s="41"/>
      <c r="L45" s="41"/>
      <c r="M45" s="41"/>
      <c r="N45" s="9"/>
      <c r="O45" s="9"/>
      <c r="P45" s="10"/>
    </row>
    <row r="46" spans="1:16" s="9" customFormat="1" ht="24.75" customHeight="1" x14ac:dyDescent="0.35">
      <c r="A46" s="36">
        <f>IF(I46&lt;&gt;"",1+MAX($A$1:A45),"")</f>
        <v>26</v>
      </c>
      <c r="B46" s="38" t="s">
        <v>75</v>
      </c>
      <c r="C46" s="38" t="s">
        <v>75</v>
      </c>
      <c r="E46" s="33" t="s">
        <v>76</v>
      </c>
      <c r="F46" s="6">
        <v>10.23</v>
      </c>
      <c r="G46" s="1">
        <v>0.1</v>
      </c>
      <c r="H46" s="2">
        <f t="shared" ref="H46:H48" si="30">F46*(1+G46)</f>
        <v>11.253000000000002</v>
      </c>
      <c r="I46" s="16" t="s">
        <v>26</v>
      </c>
      <c r="J46" s="65">
        <v>3.7736000000000001</v>
      </c>
      <c r="K46" s="66">
        <f t="shared" ref="K46:K48" si="31">J46*H46</f>
        <v>42.46432080000001</v>
      </c>
      <c r="L46" s="66">
        <v>2.12</v>
      </c>
      <c r="M46" s="66">
        <f t="shared" ref="M46:M48" si="32">L46*H46</f>
        <v>23.856360000000006</v>
      </c>
      <c r="N46" s="65">
        <f t="shared" ref="N46:N48" si="33">J46+L46</f>
        <v>5.8936000000000002</v>
      </c>
      <c r="O46" s="4">
        <f t="shared" ref="O46:O48" si="34">N46*H46</f>
        <v>66.320680800000019</v>
      </c>
      <c r="P46" s="10"/>
    </row>
    <row r="47" spans="1:16" s="9" customFormat="1" ht="24.75" customHeight="1" x14ac:dyDescent="0.35">
      <c r="A47" s="36">
        <f>IF(I47&lt;&gt;"",1+MAX($A$1:A46),"")</f>
        <v>27</v>
      </c>
      <c r="B47" s="38" t="s">
        <v>75</v>
      </c>
      <c r="C47" s="38" t="s">
        <v>75</v>
      </c>
      <c r="E47" s="33" t="s">
        <v>73</v>
      </c>
      <c r="F47" s="6">
        <v>12.61</v>
      </c>
      <c r="G47" s="1">
        <v>0.1</v>
      </c>
      <c r="H47" s="2">
        <f t="shared" si="30"/>
        <v>13.871</v>
      </c>
      <c r="I47" s="16" t="s">
        <v>26</v>
      </c>
      <c r="J47" s="65">
        <v>3.56</v>
      </c>
      <c r="K47" s="66">
        <f t="shared" si="31"/>
        <v>49.380760000000002</v>
      </c>
      <c r="L47" s="66">
        <v>2</v>
      </c>
      <c r="M47" s="66">
        <f t="shared" si="32"/>
        <v>27.742000000000001</v>
      </c>
      <c r="N47" s="65">
        <f t="shared" si="33"/>
        <v>5.5600000000000005</v>
      </c>
      <c r="O47" s="4">
        <f t="shared" si="34"/>
        <v>77.122760000000014</v>
      </c>
      <c r="P47" s="10"/>
    </row>
    <row r="48" spans="1:16" s="9" customFormat="1" ht="24.75" customHeight="1" x14ac:dyDescent="0.35">
      <c r="A48" s="36">
        <f>IF(I48&lt;&gt;"",1+MAX($A$1:A47),"")</f>
        <v>28</v>
      </c>
      <c r="B48" s="38" t="s">
        <v>75</v>
      </c>
      <c r="C48" s="38" t="s">
        <v>75</v>
      </c>
      <c r="E48" s="33" t="s">
        <v>70</v>
      </c>
      <c r="F48" s="6">
        <v>8.25</v>
      </c>
      <c r="G48" s="1">
        <v>0.1</v>
      </c>
      <c r="H48" s="2">
        <f t="shared" si="30"/>
        <v>9.0750000000000011</v>
      </c>
      <c r="I48" s="16" t="s">
        <v>26</v>
      </c>
      <c r="J48" s="65">
        <v>3.1684000000000001</v>
      </c>
      <c r="K48" s="66">
        <f t="shared" si="31"/>
        <v>28.753230000000006</v>
      </c>
      <c r="L48" s="66">
        <v>1.78</v>
      </c>
      <c r="M48" s="66">
        <f t="shared" si="32"/>
        <v>16.153500000000001</v>
      </c>
      <c r="N48" s="65">
        <f t="shared" si="33"/>
        <v>4.9484000000000004</v>
      </c>
      <c r="O48" s="4">
        <f t="shared" si="34"/>
        <v>44.90673000000001</v>
      </c>
      <c r="P48" s="10"/>
    </row>
    <row r="49" spans="1:16" x14ac:dyDescent="0.35">
      <c r="A49" s="36" t="str">
        <f>IF(I49&lt;&gt;"",1+MAX($A$1:A48),"")</f>
        <v/>
      </c>
      <c r="B49" s="51"/>
      <c r="C49" s="50"/>
      <c r="D49" s="9"/>
      <c r="E49" s="52"/>
      <c r="F49" s="6"/>
      <c r="G49" s="1"/>
      <c r="H49" s="2"/>
      <c r="I49" s="16"/>
      <c r="J49" s="41"/>
      <c r="K49" s="41"/>
      <c r="L49" s="41"/>
      <c r="M49" s="41"/>
      <c r="N49" s="3"/>
      <c r="O49" s="4"/>
      <c r="P49" s="10"/>
    </row>
    <row r="50" spans="1:16" x14ac:dyDescent="0.35">
      <c r="A50" s="36" t="str">
        <f>IF(I50&lt;&gt;"",1+MAX($A$1:A49),"")</f>
        <v/>
      </c>
      <c r="B50" s="51"/>
      <c r="C50" s="50"/>
      <c r="D50" s="48"/>
      <c r="E50" s="53" t="s">
        <v>77</v>
      </c>
      <c r="F50" s="6"/>
      <c r="G50" s="86"/>
      <c r="H50" s="86"/>
      <c r="I50" s="16"/>
      <c r="J50" s="41"/>
      <c r="K50" s="41"/>
      <c r="L50" s="41"/>
      <c r="M50" s="41"/>
      <c r="N50" s="3"/>
      <c r="O50" s="4"/>
      <c r="P50" s="10"/>
    </row>
    <row r="51" spans="1:16" x14ac:dyDescent="0.35">
      <c r="A51" s="36" t="str">
        <f>IF(I51&lt;&gt;"",1+MAX($A$1:A50),"")</f>
        <v/>
      </c>
      <c r="B51" s="51"/>
      <c r="C51" s="50"/>
      <c r="D51" s="9"/>
      <c r="E51" s="52"/>
      <c r="F51" s="6"/>
      <c r="G51" s="67"/>
      <c r="H51" s="67"/>
      <c r="I51" s="67"/>
      <c r="J51" s="67"/>
      <c r="K51" s="41"/>
      <c r="L51" s="41"/>
      <c r="M51" s="41"/>
      <c r="N51" s="3"/>
      <c r="O51" s="4"/>
      <c r="P51" s="10"/>
    </row>
    <row r="52" spans="1:16" x14ac:dyDescent="0.35">
      <c r="A52" s="36" t="str">
        <f>IF(I52&lt;&gt;"",1+MAX($A$1:A51),"")</f>
        <v/>
      </c>
      <c r="B52" s="51"/>
      <c r="C52" s="50"/>
      <c r="D52" s="58"/>
      <c r="E52" s="58" t="s">
        <v>78</v>
      </c>
      <c r="F52" s="9"/>
      <c r="G52" s="59"/>
      <c r="H52" s="59"/>
      <c r="I52" s="59"/>
      <c r="J52" s="59"/>
      <c r="K52" s="41"/>
      <c r="L52" s="41"/>
      <c r="M52" s="41"/>
      <c r="N52" s="9"/>
      <c r="O52" s="9"/>
      <c r="P52" s="10"/>
    </row>
    <row r="53" spans="1:16" s="9" customFormat="1" ht="24.75" customHeight="1" x14ac:dyDescent="0.35">
      <c r="A53" s="36">
        <f>IF(I53&lt;&gt;"",1+MAX($A$1:A52),"")</f>
        <v>29</v>
      </c>
      <c r="B53" s="38" t="s">
        <v>55</v>
      </c>
      <c r="C53" s="38" t="s">
        <v>55</v>
      </c>
      <c r="E53" s="33" t="s">
        <v>79</v>
      </c>
      <c r="F53" s="6">
        <v>2</v>
      </c>
      <c r="G53" s="1">
        <v>0</v>
      </c>
      <c r="H53" s="2">
        <f t="shared" ref="H53:H69" si="35">F53*(1+G53)</f>
        <v>2</v>
      </c>
      <c r="I53" s="16" t="s">
        <v>31</v>
      </c>
      <c r="J53" s="61">
        <v>13.65</v>
      </c>
      <c r="K53" s="41">
        <f t="shared" ref="K53:K69" si="36">J53*H53</f>
        <v>27.3</v>
      </c>
      <c r="L53" s="41">
        <v>21</v>
      </c>
      <c r="M53" s="41">
        <f t="shared" ref="M53:M69" si="37">L53*H53</f>
        <v>42</v>
      </c>
      <c r="N53" s="3">
        <f>J53+L53</f>
        <v>34.65</v>
      </c>
      <c r="O53" s="4">
        <f t="shared" ref="O53:O69" si="38">N53*H53</f>
        <v>69.3</v>
      </c>
      <c r="P53" s="10"/>
    </row>
    <row r="54" spans="1:16" s="9" customFormat="1" ht="24.75" customHeight="1" x14ac:dyDescent="0.35">
      <c r="A54" s="36">
        <f>IF(I54&lt;&gt;"",1+MAX($A$1:A53),"")</f>
        <v>30</v>
      </c>
      <c r="B54" s="38" t="s">
        <v>55</v>
      </c>
      <c r="C54" s="38" t="s">
        <v>55</v>
      </c>
      <c r="E54" s="33" t="s">
        <v>80</v>
      </c>
      <c r="F54" s="6">
        <v>8</v>
      </c>
      <c r="G54" s="1">
        <v>0</v>
      </c>
      <c r="H54" s="2">
        <f t="shared" si="35"/>
        <v>8</v>
      </c>
      <c r="I54" s="16" t="s">
        <v>31</v>
      </c>
      <c r="J54" s="61">
        <v>11.05</v>
      </c>
      <c r="K54" s="41">
        <f t="shared" si="36"/>
        <v>88.4</v>
      </c>
      <c r="L54" s="41">
        <v>17</v>
      </c>
      <c r="M54" s="41">
        <f t="shared" si="37"/>
        <v>136</v>
      </c>
      <c r="N54" s="3">
        <f t="shared" ref="N54:N69" si="39">J54+L54</f>
        <v>28.05</v>
      </c>
      <c r="O54" s="4">
        <f t="shared" si="38"/>
        <v>224.4</v>
      </c>
      <c r="P54" s="10"/>
    </row>
    <row r="55" spans="1:16" s="9" customFormat="1" ht="24.75" customHeight="1" x14ac:dyDescent="0.35">
      <c r="A55" s="36">
        <f>IF(I55&lt;&gt;"",1+MAX($A$1:A54),"")</f>
        <v>31</v>
      </c>
      <c r="B55" s="38" t="s">
        <v>55</v>
      </c>
      <c r="C55" s="38" t="s">
        <v>55</v>
      </c>
      <c r="E55" s="33" t="s">
        <v>81</v>
      </c>
      <c r="F55" s="6">
        <v>2</v>
      </c>
      <c r="G55" s="1">
        <v>0</v>
      </c>
      <c r="H55" s="2">
        <f t="shared" si="35"/>
        <v>2</v>
      </c>
      <c r="I55" s="16" t="s">
        <v>31</v>
      </c>
      <c r="J55" s="61">
        <v>16.25</v>
      </c>
      <c r="K55" s="41">
        <f t="shared" si="36"/>
        <v>32.5</v>
      </c>
      <c r="L55" s="41">
        <v>25</v>
      </c>
      <c r="M55" s="41">
        <f t="shared" si="37"/>
        <v>50</v>
      </c>
      <c r="N55" s="3">
        <f t="shared" si="39"/>
        <v>41.25</v>
      </c>
      <c r="O55" s="4">
        <f t="shared" si="38"/>
        <v>82.5</v>
      </c>
      <c r="P55" s="10"/>
    </row>
    <row r="56" spans="1:16" s="9" customFormat="1" ht="24.75" customHeight="1" x14ac:dyDescent="0.35">
      <c r="A56" s="36">
        <f>IF(I56&lt;&gt;"",1+MAX($A$1:A55),"")</f>
        <v>32</v>
      </c>
      <c r="B56" s="38" t="s">
        <v>55</v>
      </c>
      <c r="C56" s="38" t="s">
        <v>55</v>
      </c>
      <c r="E56" s="33" t="s">
        <v>82</v>
      </c>
      <c r="F56" s="6">
        <v>8</v>
      </c>
      <c r="G56" s="1">
        <v>0</v>
      </c>
      <c r="H56" s="2">
        <f t="shared" si="35"/>
        <v>8</v>
      </c>
      <c r="I56" s="16" t="s">
        <v>31</v>
      </c>
      <c r="J56" s="61">
        <v>14.950000000000001</v>
      </c>
      <c r="K56" s="41">
        <f t="shared" si="36"/>
        <v>119.60000000000001</v>
      </c>
      <c r="L56" s="41">
        <v>23</v>
      </c>
      <c r="M56" s="41">
        <f t="shared" si="37"/>
        <v>184</v>
      </c>
      <c r="N56" s="3">
        <f t="shared" si="39"/>
        <v>37.950000000000003</v>
      </c>
      <c r="O56" s="4">
        <f t="shared" si="38"/>
        <v>303.60000000000002</v>
      </c>
      <c r="P56" s="10"/>
    </row>
    <row r="57" spans="1:16" s="9" customFormat="1" ht="24.75" customHeight="1" x14ac:dyDescent="0.35">
      <c r="A57" s="36">
        <f>IF(I57&lt;&gt;"",1+MAX($A$1:A56),"")</f>
        <v>33</v>
      </c>
      <c r="B57" s="38" t="s">
        <v>55</v>
      </c>
      <c r="C57" s="38" t="s">
        <v>55</v>
      </c>
      <c r="E57" s="33" t="s">
        <v>83</v>
      </c>
      <c r="F57" s="6">
        <v>7</v>
      </c>
      <c r="G57" s="1">
        <v>0</v>
      </c>
      <c r="H57" s="2">
        <f t="shared" si="35"/>
        <v>7</v>
      </c>
      <c r="I57" s="16" t="s">
        <v>31</v>
      </c>
      <c r="J57" s="61">
        <v>9.1</v>
      </c>
      <c r="K57" s="41">
        <f t="shared" si="36"/>
        <v>63.699999999999996</v>
      </c>
      <c r="L57" s="41">
        <v>14</v>
      </c>
      <c r="M57" s="41">
        <f t="shared" si="37"/>
        <v>98</v>
      </c>
      <c r="N57" s="3">
        <f t="shared" si="39"/>
        <v>23.1</v>
      </c>
      <c r="O57" s="4">
        <f t="shared" si="38"/>
        <v>161.70000000000002</v>
      </c>
      <c r="P57" s="10"/>
    </row>
    <row r="58" spans="1:16" s="9" customFormat="1" ht="24.75" customHeight="1" x14ac:dyDescent="0.35">
      <c r="A58" s="36">
        <f>IF(I58&lt;&gt;"",1+MAX($A$1:A57),"")</f>
        <v>34</v>
      </c>
      <c r="B58" s="38" t="s">
        <v>55</v>
      </c>
      <c r="C58" s="38" t="s">
        <v>55</v>
      </c>
      <c r="E58" s="33" t="s">
        <v>84</v>
      </c>
      <c r="F58" s="6">
        <v>1</v>
      </c>
      <c r="G58" s="1">
        <v>0</v>
      </c>
      <c r="H58" s="2">
        <f t="shared" si="35"/>
        <v>1</v>
      </c>
      <c r="I58" s="16" t="s">
        <v>31</v>
      </c>
      <c r="J58" s="61">
        <v>16.25</v>
      </c>
      <c r="K58" s="41">
        <f t="shared" si="36"/>
        <v>16.25</v>
      </c>
      <c r="L58" s="41">
        <v>25</v>
      </c>
      <c r="M58" s="41">
        <f t="shared" si="37"/>
        <v>25</v>
      </c>
      <c r="N58" s="3">
        <f t="shared" si="39"/>
        <v>41.25</v>
      </c>
      <c r="O58" s="4">
        <f t="shared" si="38"/>
        <v>41.25</v>
      </c>
      <c r="P58" s="10"/>
    </row>
    <row r="59" spans="1:16" s="9" customFormat="1" ht="24.75" customHeight="1" x14ac:dyDescent="0.35">
      <c r="A59" s="36">
        <f>IF(I59&lt;&gt;"",1+MAX($A$1:A58),"")</f>
        <v>35</v>
      </c>
      <c r="B59" s="38" t="s">
        <v>55</v>
      </c>
      <c r="C59" s="38" t="s">
        <v>55</v>
      </c>
      <c r="E59" s="33" t="s">
        <v>85</v>
      </c>
      <c r="F59" s="6">
        <v>1</v>
      </c>
      <c r="G59" s="1">
        <v>0</v>
      </c>
      <c r="H59" s="2">
        <f t="shared" si="35"/>
        <v>1</v>
      </c>
      <c r="I59" s="16" t="s">
        <v>31</v>
      </c>
      <c r="J59" s="61">
        <v>16.25</v>
      </c>
      <c r="K59" s="41">
        <f t="shared" si="36"/>
        <v>16.25</v>
      </c>
      <c r="L59" s="41">
        <v>25</v>
      </c>
      <c r="M59" s="41">
        <f t="shared" si="37"/>
        <v>25</v>
      </c>
      <c r="N59" s="3">
        <f t="shared" si="39"/>
        <v>41.25</v>
      </c>
      <c r="O59" s="4">
        <f t="shared" si="38"/>
        <v>41.25</v>
      </c>
      <c r="P59" s="10"/>
    </row>
    <row r="60" spans="1:16" s="9" customFormat="1" ht="24.75" customHeight="1" x14ac:dyDescent="0.35">
      <c r="A60" s="36">
        <f>IF(I60&lt;&gt;"",1+MAX($A$1:A59),"")</f>
        <v>36</v>
      </c>
      <c r="B60" s="38" t="s">
        <v>55</v>
      </c>
      <c r="C60" s="38" t="s">
        <v>55</v>
      </c>
      <c r="E60" s="33" t="s">
        <v>86</v>
      </c>
      <c r="F60" s="6">
        <v>1</v>
      </c>
      <c r="G60" s="1">
        <v>0</v>
      </c>
      <c r="H60" s="2">
        <f t="shared" si="35"/>
        <v>1</v>
      </c>
      <c r="I60" s="16" t="s">
        <v>31</v>
      </c>
      <c r="J60" s="61">
        <v>16.25</v>
      </c>
      <c r="K60" s="41">
        <f t="shared" si="36"/>
        <v>16.25</v>
      </c>
      <c r="L60" s="41">
        <v>25</v>
      </c>
      <c r="M60" s="41">
        <f t="shared" si="37"/>
        <v>25</v>
      </c>
      <c r="N60" s="3">
        <f t="shared" si="39"/>
        <v>41.25</v>
      </c>
      <c r="O60" s="4">
        <f t="shared" si="38"/>
        <v>41.25</v>
      </c>
      <c r="P60" s="10"/>
    </row>
    <row r="61" spans="1:16" s="9" customFormat="1" ht="24.75" customHeight="1" x14ac:dyDescent="0.35">
      <c r="A61" s="36">
        <f>IF(I61&lt;&gt;"",1+MAX($A$1:A60),"")</f>
        <v>37</v>
      </c>
      <c r="B61" s="38" t="s">
        <v>55</v>
      </c>
      <c r="C61" s="38" t="s">
        <v>55</v>
      </c>
      <c r="E61" s="33" t="s">
        <v>87</v>
      </c>
      <c r="F61" s="6">
        <v>3</v>
      </c>
      <c r="G61" s="1">
        <v>0</v>
      </c>
      <c r="H61" s="2">
        <f t="shared" si="35"/>
        <v>3</v>
      </c>
      <c r="I61" s="16" t="s">
        <v>31</v>
      </c>
      <c r="J61" s="61">
        <v>14.3</v>
      </c>
      <c r="K61" s="41">
        <f t="shared" si="36"/>
        <v>42.900000000000006</v>
      </c>
      <c r="L61" s="41">
        <v>22</v>
      </c>
      <c r="M61" s="41">
        <f t="shared" si="37"/>
        <v>66</v>
      </c>
      <c r="N61" s="3">
        <f t="shared" si="39"/>
        <v>36.299999999999997</v>
      </c>
      <c r="O61" s="4">
        <f t="shared" si="38"/>
        <v>108.89999999999999</v>
      </c>
      <c r="P61" s="10"/>
    </row>
    <row r="62" spans="1:16" s="9" customFormat="1" ht="24.75" customHeight="1" x14ac:dyDescent="0.35">
      <c r="A62" s="36">
        <f>IF(I62&lt;&gt;"",1+MAX($A$1:A61),"")</f>
        <v>38</v>
      </c>
      <c r="B62" s="38" t="s">
        <v>55</v>
      </c>
      <c r="C62" s="38" t="s">
        <v>55</v>
      </c>
      <c r="E62" s="33" t="s">
        <v>88</v>
      </c>
      <c r="F62" s="6">
        <v>4</v>
      </c>
      <c r="G62" s="1">
        <v>0</v>
      </c>
      <c r="H62" s="2">
        <f t="shared" si="35"/>
        <v>4</v>
      </c>
      <c r="I62" s="16" t="s">
        <v>31</v>
      </c>
      <c r="J62" s="61">
        <v>19.5</v>
      </c>
      <c r="K62" s="41">
        <f t="shared" si="36"/>
        <v>78</v>
      </c>
      <c r="L62" s="41">
        <v>30</v>
      </c>
      <c r="M62" s="41">
        <f t="shared" si="37"/>
        <v>120</v>
      </c>
      <c r="N62" s="3">
        <f t="shared" si="39"/>
        <v>49.5</v>
      </c>
      <c r="O62" s="4">
        <f t="shared" si="38"/>
        <v>198</v>
      </c>
      <c r="P62" s="10"/>
    </row>
    <row r="63" spans="1:16" s="9" customFormat="1" ht="24.75" customHeight="1" x14ac:dyDescent="0.35">
      <c r="A63" s="36">
        <f>IF(I63&lt;&gt;"",1+MAX($A$1:A62),"")</f>
        <v>39</v>
      </c>
      <c r="B63" s="38" t="s">
        <v>55</v>
      </c>
      <c r="C63" s="38" t="s">
        <v>55</v>
      </c>
      <c r="E63" s="33" t="s">
        <v>89</v>
      </c>
      <c r="F63" s="6">
        <v>2</v>
      </c>
      <c r="G63" s="1">
        <v>0</v>
      </c>
      <c r="H63" s="2">
        <f t="shared" si="35"/>
        <v>2</v>
      </c>
      <c r="I63" s="16" t="s">
        <v>31</v>
      </c>
      <c r="J63" s="61">
        <v>18.2</v>
      </c>
      <c r="K63" s="41">
        <f t="shared" si="36"/>
        <v>36.4</v>
      </c>
      <c r="L63" s="41">
        <v>28</v>
      </c>
      <c r="M63" s="41">
        <f t="shared" si="37"/>
        <v>56</v>
      </c>
      <c r="N63" s="3">
        <f t="shared" si="39"/>
        <v>46.2</v>
      </c>
      <c r="O63" s="4">
        <f t="shared" si="38"/>
        <v>92.4</v>
      </c>
      <c r="P63" s="10"/>
    </row>
    <row r="64" spans="1:16" s="9" customFormat="1" ht="24.75" customHeight="1" x14ac:dyDescent="0.35">
      <c r="A64" s="36">
        <f>IF(I64&lt;&gt;"",1+MAX($A$1:A63),"")</f>
        <v>40</v>
      </c>
      <c r="B64" s="38" t="s">
        <v>55</v>
      </c>
      <c r="C64" s="38" t="s">
        <v>55</v>
      </c>
      <c r="E64" s="33" t="s">
        <v>90</v>
      </c>
      <c r="F64" s="6">
        <v>2</v>
      </c>
      <c r="G64" s="1">
        <v>0</v>
      </c>
      <c r="H64" s="2">
        <f t="shared" si="35"/>
        <v>2</v>
      </c>
      <c r="I64" s="16" t="s">
        <v>31</v>
      </c>
      <c r="J64" s="61">
        <v>18.2</v>
      </c>
      <c r="K64" s="41">
        <f t="shared" si="36"/>
        <v>36.4</v>
      </c>
      <c r="L64" s="41">
        <v>28</v>
      </c>
      <c r="M64" s="41">
        <f t="shared" si="37"/>
        <v>56</v>
      </c>
      <c r="N64" s="3">
        <f t="shared" si="39"/>
        <v>46.2</v>
      </c>
      <c r="O64" s="4">
        <f t="shared" si="38"/>
        <v>92.4</v>
      </c>
      <c r="P64" s="10"/>
    </row>
    <row r="65" spans="1:16" s="9" customFormat="1" ht="24.75" customHeight="1" x14ac:dyDescent="0.35">
      <c r="A65" s="36">
        <f>IF(I65&lt;&gt;"",1+MAX($A$1:A64),"")</f>
        <v>41</v>
      </c>
      <c r="B65" s="38" t="s">
        <v>55</v>
      </c>
      <c r="C65" s="38" t="s">
        <v>55</v>
      </c>
      <c r="E65" s="33" t="s">
        <v>91</v>
      </c>
      <c r="F65" s="6">
        <v>2</v>
      </c>
      <c r="G65" s="1">
        <v>0</v>
      </c>
      <c r="H65" s="2">
        <f t="shared" si="35"/>
        <v>2</v>
      </c>
      <c r="I65" s="16" t="s">
        <v>31</v>
      </c>
      <c r="J65" s="61">
        <v>18.2</v>
      </c>
      <c r="K65" s="41">
        <f t="shared" si="36"/>
        <v>36.4</v>
      </c>
      <c r="L65" s="41">
        <v>28</v>
      </c>
      <c r="M65" s="41">
        <f t="shared" si="37"/>
        <v>56</v>
      </c>
      <c r="N65" s="3">
        <f t="shared" si="39"/>
        <v>46.2</v>
      </c>
      <c r="O65" s="4">
        <f t="shared" si="38"/>
        <v>92.4</v>
      </c>
      <c r="P65" s="10"/>
    </row>
    <row r="66" spans="1:16" s="9" customFormat="1" ht="24.75" customHeight="1" x14ac:dyDescent="0.35">
      <c r="A66" s="36">
        <f>IF(I66&lt;&gt;"",1+MAX($A$1:A65),"")</f>
        <v>42</v>
      </c>
      <c r="B66" s="38" t="s">
        <v>55</v>
      </c>
      <c r="C66" s="38" t="s">
        <v>55</v>
      </c>
      <c r="E66" s="33" t="s">
        <v>92</v>
      </c>
      <c r="F66" s="6">
        <v>1</v>
      </c>
      <c r="G66" s="1">
        <v>0</v>
      </c>
      <c r="H66" s="2">
        <f t="shared" si="35"/>
        <v>1</v>
      </c>
      <c r="I66" s="16" t="s">
        <v>31</v>
      </c>
      <c r="J66" s="61">
        <v>16.25</v>
      </c>
      <c r="K66" s="41">
        <f t="shared" si="36"/>
        <v>16.25</v>
      </c>
      <c r="L66" s="41">
        <v>25</v>
      </c>
      <c r="M66" s="41">
        <f t="shared" si="37"/>
        <v>25</v>
      </c>
      <c r="N66" s="3">
        <f t="shared" si="39"/>
        <v>41.25</v>
      </c>
      <c r="O66" s="4">
        <f t="shared" si="38"/>
        <v>41.25</v>
      </c>
      <c r="P66" s="10"/>
    </row>
    <row r="67" spans="1:16" s="9" customFormat="1" ht="24.75" customHeight="1" x14ac:dyDescent="0.35">
      <c r="A67" s="36">
        <f>IF(I67&lt;&gt;"",1+MAX($A$1:A66),"")</f>
        <v>43</v>
      </c>
      <c r="B67" s="38" t="s">
        <v>55</v>
      </c>
      <c r="C67" s="38" t="s">
        <v>55</v>
      </c>
      <c r="E67" s="33" t="s">
        <v>93</v>
      </c>
      <c r="F67" s="6">
        <v>1</v>
      </c>
      <c r="G67" s="1">
        <v>0</v>
      </c>
      <c r="H67" s="2">
        <f t="shared" si="35"/>
        <v>1</v>
      </c>
      <c r="I67" s="16" t="s">
        <v>31</v>
      </c>
      <c r="J67" s="61">
        <v>16.25</v>
      </c>
      <c r="K67" s="41">
        <f t="shared" si="36"/>
        <v>16.25</v>
      </c>
      <c r="L67" s="41">
        <v>25</v>
      </c>
      <c r="M67" s="41">
        <f t="shared" si="37"/>
        <v>25</v>
      </c>
      <c r="N67" s="3">
        <f t="shared" si="39"/>
        <v>41.25</v>
      </c>
      <c r="O67" s="4">
        <f t="shared" si="38"/>
        <v>41.25</v>
      </c>
      <c r="P67" s="10"/>
    </row>
    <row r="68" spans="1:16" s="9" customFormat="1" ht="24.75" customHeight="1" x14ac:dyDescent="0.35">
      <c r="A68" s="36">
        <f>IF(I68&lt;&gt;"",1+MAX($A$1:A67),"")</f>
        <v>44</v>
      </c>
      <c r="B68" s="38" t="s">
        <v>55</v>
      </c>
      <c r="C68" s="38" t="s">
        <v>55</v>
      </c>
      <c r="E68" s="33" t="s">
        <v>94</v>
      </c>
      <c r="F68" s="6">
        <v>3</v>
      </c>
      <c r="G68" s="1">
        <v>0</v>
      </c>
      <c r="H68" s="2">
        <f t="shared" si="35"/>
        <v>3</v>
      </c>
      <c r="I68" s="16" t="s">
        <v>31</v>
      </c>
      <c r="J68" s="61">
        <v>18.2</v>
      </c>
      <c r="K68" s="41">
        <f t="shared" si="36"/>
        <v>54.599999999999994</v>
      </c>
      <c r="L68" s="41">
        <v>28</v>
      </c>
      <c r="M68" s="41">
        <f t="shared" si="37"/>
        <v>84</v>
      </c>
      <c r="N68" s="3">
        <f t="shared" si="39"/>
        <v>46.2</v>
      </c>
      <c r="O68" s="4">
        <f t="shared" si="38"/>
        <v>138.60000000000002</v>
      </c>
      <c r="P68" s="10"/>
    </row>
    <row r="69" spans="1:16" s="9" customFormat="1" ht="24.75" customHeight="1" x14ac:dyDescent="0.35">
      <c r="A69" s="36">
        <f>IF(I69&lt;&gt;"",1+MAX($A$1:A68),"")</f>
        <v>45</v>
      </c>
      <c r="B69" s="38" t="s">
        <v>55</v>
      </c>
      <c r="C69" s="38" t="s">
        <v>55</v>
      </c>
      <c r="E69" s="33" t="s">
        <v>95</v>
      </c>
      <c r="F69" s="6">
        <v>11</v>
      </c>
      <c r="G69" s="1">
        <v>0</v>
      </c>
      <c r="H69" s="2">
        <f t="shared" si="35"/>
        <v>11</v>
      </c>
      <c r="I69" s="16" t="s">
        <v>31</v>
      </c>
      <c r="J69" s="61">
        <v>16.25</v>
      </c>
      <c r="K69" s="41">
        <f t="shared" si="36"/>
        <v>178.75</v>
      </c>
      <c r="L69" s="41">
        <v>25</v>
      </c>
      <c r="M69" s="41">
        <f t="shared" si="37"/>
        <v>275</v>
      </c>
      <c r="N69" s="3">
        <f t="shared" si="39"/>
        <v>41.25</v>
      </c>
      <c r="O69" s="4">
        <f t="shared" si="38"/>
        <v>453.75</v>
      </c>
      <c r="P69" s="10"/>
    </row>
    <row r="70" spans="1:16" x14ac:dyDescent="0.35">
      <c r="A70" s="36" t="str">
        <f>IF(I70&lt;&gt;"",1+MAX($A$1:A69),"")</f>
        <v/>
      </c>
      <c r="B70" s="51"/>
      <c r="C70" s="50"/>
      <c r="D70" s="9"/>
      <c r="E70" s="52"/>
      <c r="F70" s="6"/>
      <c r="G70" s="67"/>
      <c r="H70" s="67"/>
      <c r="I70" s="67"/>
      <c r="J70" s="67"/>
      <c r="K70" s="41"/>
      <c r="L70" s="41"/>
      <c r="M70" s="41"/>
      <c r="N70" s="3"/>
      <c r="O70" s="4"/>
      <c r="P70" s="10"/>
    </row>
    <row r="71" spans="1:16" x14ac:dyDescent="0.35">
      <c r="A71" s="36" t="str">
        <f>IF(I71&lt;&gt;"",1+MAX($A$1:A70),"")</f>
        <v/>
      </c>
      <c r="B71" s="51"/>
      <c r="C71" s="50"/>
      <c r="D71" s="58"/>
      <c r="E71" s="58" t="s">
        <v>96</v>
      </c>
      <c r="F71" s="9"/>
      <c r="G71" s="59"/>
      <c r="H71" s="59"/>
      <c r="I71" s="59"/>
      <c r="J71" s="59"/>
      <c r="K71" s="41"/>
      <c r="L71" s="41"/>
      <c r="M71" s="41"/>
      <c r="N71" s="9"/>
      <c r="O71" s="9"/>
      <c r="P71" s="10"/>
    </row>
    <row r="72" spans="1:16" s="9" customFormat="1" ht="24.75" customHeight="1" x14ac:dyDescent="0.35">
      <c r="A72" s="36">
        <f>IF(I72&lt;&gt;"",1+MAX($A$1:A71),"")</f>
        <v>46</v>
      </c>
      <c r="B72" s="38" t="s">
        <v>46</v>
      </c>
      <c r="C72" s="38" t="s">
        <v>46</v>
      </c>
      <c r="E72" s="33" t="s">
        <v>97</v>
      </c>
      <c r="F72" s="6">
        <v>6</v>
      </c>
      <c r="G72" s="1">
        <v>0</v>
      </c>
      <c r="H72" s="2">
        <f t="shared" ref="H72:H79" si="40">F72*(1+G72)</f>
        <v>6</v>
      </c>
      <c r="I72" s="16" t="s">
        <v>31</v>
      </c>
      <c r="J72" s="61">
        <v>13</v>
      </c>
      <c r="K72" s="41">
        <f t="shared" ref="K72:K79" si="41">J72*H72</f>
        <v>78</v>
      </c>
      <c r="L72" s="41">
        <v>20</v>
      </c>
      <c r="M72" s="41">
        <f t="shared" ref="M72:M79" si="42">L72*H72</f>
        <v>120</v>
      </c>
      <c r="N72" s="3">
        <f t="shared" ref="N72:N79" si="43">J72+L72</f>
        <v>33</v>
      </c>
      <c r="O72" s="4">
        <f t="shared" ref="O72:O79" si="44">N72*H72</f>
        <v>198</v>
      </c>
      <c r="P72" s="10"/>
    </row>
    <row r="73" spans="1:16" s="9" customFormat="1" ht="24.75" customHeight="1" x14ac:dyDescent="0.35">
      <c r="A73" s="36">
        <f>IF(I73&lt;&gt;"",1+MAX($A$1:A72),"")</f>
        <v>47</v>
      </c>
      <c r="B73" s="38" t="s">
        <v>46</v>
      </c>
      <c r="C73" s="38" t="s">
        <v>46</v>
      </c>
      <c r="E73" s="33" t="s">
        <v>81</v>
      </c>
      <c r="F73" s="6">
        <v>1</v>
      </c>
      <c r="G73" s="1">
        <v>0</v>
      </c>
      <c r="H73" s="2">
        <f t="shared" si="40"/>
        <v>1</v>
      </c>
      <c r="I73" s="16" t="s">
        <v>31</v>
      </c>
      <c r="J73" s="61">
        <v>13</v>
      </c>
      <c r="K73" s="41">
        <f t="shared" si="41"/>
        <v>13</v>
      </c>
      <c r="L73" s="41">
        <v>20</v>
      </c>
      <c r="M73" s="41">
        <f t="shared" si="42"/>
        <v>20</v>
      </c>
      <c r="N73" s="3">
        <f t="shared" si="43"/>
        <v>33</v>
      </c>
      <c r="O73" s="4">
        <f t="shared" si="44"/>
        <v>33</v>
      </c>
      <c r="P73" s="10"/>
    </row>
    <row r="74" spans="1:16" s="9" customFormat="1" ht="24.75" customHeight="1" x14ac:dyDescent="0.35">
      <c r="A74" s="36">
        <f>IF(I74&lt;&gt;"",1+MAX($A$1:A73),"")</f>
        <v>48</v>
      </c>
      <c r="B74" s="38" t="s">
        <v>46</v>
      </c>
      <c r="C74" s="38" t="s">
        <v>46</v>
      </c>
      <c r="E74" s="33" t="s">
        <v>98</v>
      </c>
      <c r="F74" s="6">
        <v>8</v>
      </c>
      <c r="G74" s="1">
        <v>0</v>
      </c>
      <c r="H74" s="2">
        <f t="shared" si="40"/>
        <v>8</v>
      </c>
      <c r="I74" s="16" t="s">
        <v>31</v>
      </c>
      <c r="J74" s="61">
        <v>19.5</v>
      </c>
      <c r="K74" s="41">
        <f t="shared" si="41"/>
        <v>156</v>
      </c>
      <c r="L74" s="41">
        <v>30</v>
      </c>
      <c r="M74" s="41">
        <f t="shared" si="42"/>
        <v>240</v>
      </c>
      <c r="N74" s="3">
        <f t="shared" si="43"/>
        <v>49.5</v>
      </c>
      <c r="O74" s="4">
        <f t="shared" si="44"/>
        <v>396</v>
      </c>
      <c r="P74" s="10"/>
    </row>
    <row r="75" spans="1:16" s="9" customFormat="1" ht="24.75" customHeight="1" x14ac:dyDescent="0.35">
      <c r="A75" s="36">
        <f>IF(I75&lt;&gt;"",1+MAX($A$1:A74),"")</f>
        <v>49</v>
      </c>
      <c r="B75" s="38" t="s">
        <v>46</v>
      </c>
      <c r="C75" s="38" t="s">
        <v>46</v>
      </c>
      <c r="E75" s="33" t="s">
        <v>99</v>
      </c>
      <c r="F75" s="6">
        <v>2</v>
      </c>
      <c r="G75" s="1">
        <v>0</v>
      </c>
      <c r="H75" s="2">
        <f t="shared" si="40"/>
        <v>2</v>
      </c>
      <c r="I75" s="16" t="s">
        <v>31</v>
      </c>
      <c r="J75" s="61">
        <v>19.5</v>
      </c>
      <c r="K75" s="41">
        <f t="shared" si="41"/>
        <v>39</v>
      </c>
      <c r="L75" s="41">
        <v>30</v>
      </c>
      <c r="M75" s="41">
        <f t="shared" si="42"/>
        <v>60</v>
      </c>
      <c r="N75" s="3">
        <f t="shared" si="43"/>
        <v>49.5</v>
      </c>
      <c r="O75" s="4">
        <f t="shared" si="44"/>
        <v>99</v>
      </c>
      <c r="P75" s="10"/>
    </row>
    <row r="76" spans="1:16" s="9" customFormat="1" ht="24.75" customHeight="1" x14ac:dyDescent="0.35">
      <c r="A76" s="36">
        <f>IF(I76&lt;&gt;"",1+MAX($A$1:A75),"")</f>
        <v>50</v>
      </c>
      <c r="B76" s="38" t="s">
        <v>46</v>
      </c>
      <c r="C76" s="38" t="s">
        <v>46</v>
      </c>
      <c r="E76" s="33" t="s">
        <v>100</v>
      </c>
      <c r="F76" s="6">
        <v>10</v>
      </c>
      <c r="G76" s="1">
        <v>0</v>
      </c>
      <c r="H76" s="2">
        <f t="shared" si="40"/>
        <v>10</v>
      </c>
      <c r="I76" s="16" t="s">
        <v>31</v>
      </c>
      <c r="J76" s="61">
        <v>22.75</v>
      </c>
      <c r="K76" s="41">
        <f t="shared" si="41"/>
        <v>227.5</v>
      </c>
      <c r="L76" s="41">
        <v>35</v>
      </c>
      <c r="M76" s="41">
        <f t="shared" si="42"/>
        <v>350</v>
      </c>
      <c r="N76" s="3">
        <f t="shared" si="43"/>
        <v>57.75</v>
      </c>
      <c r="O76" s="4">
        <f t="shared" si="44"/>
        <v>577.5</v>
      </c>
      <c r="P76" s="10"/>
    </row>
    <row r="77" spans="1:16" s="9" customFormat="1" ht="24.75" customHeight="1" x14ac:dyDescent="0.35">
      <c r="A77" s="36">
        <f>IF(I77&lt;&gt;"",1+MAX($A$1:A76),"")</f>
        <v>51</v>
      </c>
      <c r="B77" s="38" t="s">
        <v>46</v>
      </c>
      <c r="C77" s="38" t="s">
        <v>46</v>
      </c>
      <c r="E77" s="33" t="s">
        <v>101</v>
      </c>
      <c r="F77" s="6">
        <v>1</v>
      </c>
      <c r="G77" s="1">
        <v>0</v>
      </c>
      <c r="H77" s="2">
        <f t="shared" si="40"/>
        <v>1</v>
      </c>
      <c r="I77" s="16" t="s">
        <v>31</v>
      </c>
      <c r="J77" s="61">
        <v>20.8</v>
      </c>
      <c r="K77" s="41">
        <f t="shared" si="41"/>
        <v>20.8</v>
      </c>
      <c r="L77" s="41">
        <v>32</v>
      </c>
      <c r="M77" s="41">
        <f t="shared" si="42"/>
        <v>32</v>
      </c>
      <c r="N77" s="3">
        <f t="shared" si="43"/>
        <v>52.8</v>
      </c>
      <c r="O77" s="4">
        <f t="shared" si="44"/>
        <v>52.8</v>
      </c>
      <c r="P77" s="10"/>
    </row>
    <row r="78" spans="1:16" s="9" customFormat="1" ht="24.75" customHeight="1" x14ac:dyDescent="0.35">
      <c r="A78" s="36">
        <f>IF(I78&lt;&gt;"",1+MAX($A$1:A77),"")</f>
        <v>52</v>
      </c>
      <c r="B78" s="38" t="s">
        <v>46</v>
      </c>
      <c r="C78" s="38" t="s">
        <v>46</v>
      </c>
      <c r="E78" s="33" t="s">
        <v>102</v>
      </c>
      <c r="F78" s="6">
        <v>7</v>
      </c>
      <c r="G78" s="1">
        <v>0</v>
      </c>
      <c r="H78" s="2">
        <f t="shared" si="40"/>
        <v>7</v>
      </c>
      <c r="I78" s="16" t="s">
        <v>31</v>
      </c>
      <c r="J78" s="61">
        <v>24.7</v>
      </c>
      <c r="K78" s="41">
        <f t="shared" si="41"/>
        <v>172.9</v>
      </c>
      <c r="L78" s="41">
        <v>38</v>
      </c>
      <c r="M78" s="41">
        <f t="shared" si="42"/>
        <v>266</v>
      </c>
      <c r="N78" s="3">
        <f t="shared" si="43"/>
        <v>62.7</v>
      </c>
      <c r="O78" s="4">
        <f t="shared" si="44"/>
        <v>438.90000000000003</v>
      </c>
      <c r="P78" s="10"/>
    </row>
    <row r="79" spans="1:16" s="9" customFormat="1" ht="24.75" customHeight="1" x14ac:dyDescent="0.35">
      <c r="A79" s="36">
        <f>IF(I79&lt;&gt;"",1+MAX($A$1:A78),"")</f>
        <v>53</v>
      </c>
      <c r="B79" s="38" t="s">
        <v>46</v>
      </c>
      <c r="C79" s="38" t="s">
        <v>46</v>
      </c>
      <c r="E79" s="33" t="s">
        <v>103</v>
      </c>
      <c r="F79" s="6">
        <v>9</v>
      </c>
      <c r="G79" s="1">
        <v>0</v>
      </c>
      <c r="H79" s="2">
        <f t="shared" si="40"/>
        <v>9</v>
      </c>
      <c r="I79" s="16" t="s">
        <v>31</v>
      </c>
      <c r="J79" s="61">
        <v>24.7</v>
      </c>
      <c r="K79" s="41">
        <f t="shared" si="41"/>
        <v>222.29999999999998</v>
      </c>
      <c r="L79" s="41">
        <v>38</v>
      </c>
      <c r="M79" s="41">
        <f t="shared" si="42"/>
        <v>342</v>
      </c>
      <c r="N79" s="3">
        <f t="shared" si="43"/>
        <v>62.7</v>
      </c>
      <c r="O79" s="4">
        <f t="shared" si="44"/>
        <v>564.30000000000007</v>
      </c>
      <c r="P79" s="10"/>
    </row>
    <row r="80" spans="1:16" x14ac:dyDescent="0.35">
      <c r="A80" s="36" t="str">
        <f>IF(I80&lt;&gt;"",1+MAX($A$1:A79),"")</f>
        <v/>
      </c>
      <c r="B80" s="51"/>
      <c r="C80" s="50"/>
      <c r="D80" s="9"/>
      <c r="E80" s="52"/>
      <c r="F80" s="6"/>
      <c r="G80" s="86"/>
      <c r="H80" s="86"/>
      <c r="I80" s="86"/>
      <c r="J80" s="86"/>
      <c r="K80" s="41"/>
      <c r="L80" s="41"/>
      <c r="M80" s="41"/>
      <c r="N80" s="3"/>
      <c r="O80" s="4"/>
      <c r="P80" s="10"/>
    </row>
    <row r="81" spans="1:16" x14ac:dyDescent="0.35">
      <c r="A81" s="36" t="str">
        <f>IF(I81&lt;&gt;"",1+MAX($A$1:A80),"")</f>
        <v/>
      </c>
      <c r="B81" s="51"/>
      <c r="C81" s="50"/>
      <c r="D81" s="58"/>
      <c r="E81" s="58" t="s">
        <v>104</v>
      </c>
      <c r="F81" s="9"/>
      <c r="G81" s="59"/>
      <c r="H81" s="59"/>
      <c r="I81" s="59"/>
      <c r="J81" s="59"/>
      <c r="K81" s="41"/>
      <c r="L81" s="41"/>
      <c r="M81" s="41"/>
      <c r="N81" s="9"/>
      <c r="O81" s="9"/>
      <c r="P81" s="10"/>
    </row>
    <row r="82" spans="1:16" s="9" customFormat="1" ht="24.75" customHeight="1" x14ac:dyDescent="0.35">
      <c r="A82" s="36">
        <f>IF(I82&lt;&gt;"",1+MAX($A$1:A81),"")</f>
        <v>54</v>
      </c>
      <c r="B82" s="38" t="s">
        <v>55</v>
      </c>
      <c r="C82" s="38" t="s">
        <v>55</v>
      </c>
      <c r="E82" s="33" t="s">
        <v>79</v>
      </c>
      <c r="F82" s="6">
        <v>1</v>
      </c>
      <c r="G82" s="1">
        <v>0</v>
      </c>
      <c r="H82" s="2">
        <f t="shared" ref="H82:H93" si="45">F82*(1+G82)</f>
        <v>1</v>
      </c>
      <c r="I82" s="16" t="s">
        <v>31</v>
      </c>
      <c r="J82" s="61">
        <v>22.1</v>
      </c>
      <c r="K82" s="41">
        <f t="shared" ref="K82:K93" si="46">J82*H82</f>
        <v>22.1</v>
      </c>
      <c r="L82" s="41">
        <v>34</v>
      </c>
      <c r="M82" s="41">
        <f t="shared" ref="M82:M93" si="47">L82*H82</f>
        <v>34</v>
      </c>
      <c r="N82" s="3">
        <f t="shared" ref="N82:N93" si="48">J82+L82</f>
        <v>56.1</v>
      </c>
      <c r="O82" s="4">
        <f t="shared" ref="O82:O93" si="49">N82*H82</f>
        <v>56.1</v>
      </c>
      <c r="P82" s="10"/>
    </row>
    <row r="83" spans="1:16" s="9" customFormat="1" ht="24.75" customHeight="1" x14ac:dyDescent="0.35">
      <c r="A83" s="36">
        <f>IF(I83&lt;&gt;"",1+MAX($A$1:A82),"")</f>
        <v>55</v>
      </c>
      <c r="B83" s="38" t="s">
        <v>55</v>
      </c>
      <c r="C83" s="38" t="s">
        <v>55</v>
      </c>
      <c r="E83" s="33" t="s">
        <v>82</v>
      </c>
      <c r="F83" s="6">
        <v>1</v>
      </c>
      <c r="G83" s="1">
        <v>0</v>
      </c>
      <c r="H83" s="2">
        <f t="shared" si="45"/>
        <v>1</v>
      </c>
      <c r="I83" s="16" t="s">
        <v>31</v>
      </c>
      <c r="J83" s="61">
        <v>24.7</v>
      </c>
      <c r="K83" s="41">
        <f t="shared" si="46"/>
        <v>24.7</v>
      </c>
      <c r="L83" s="41">
        <v>38</v>
      </c>
      <c r="M83" s="41">
        <f t="shared" si="47"/>
        <v>38</v>
      </c>
      <c r="N83" s="3">
        <f t="shared" si="48"/>
        <v>62.7</v>
      </c>
      <c r="O83" s="4">
        <f t="shared" si="49"/>
        <v>62.7</v>
      </c>
      <c r="P83" s="10"/>
    </row>
    <row r="84" spans="1:16" s="9" customFormat="1" ht="24.75" customHeight="1" x14ac:dyDescent="0.35">
      <c r="A84" s="36">
        <f>IF(I84&lt;&gt;"",1+MAX($A$1:A83),"")</f>
        <v>56</v>
      </c>
      <c r="B84" s="38" t="s">
        <v>55</v>
      </c>
      <c r="C84" s="38" t="s">
        <v>55</v>
      </c>
      <c r="E84" s="33" t="s">
        <v>83</v>
      </c>
      <c r="F84" s="6">
        <v>3</v>
      </c>
      <c r="G84" s="1">
        <v>0</v>
      </c>
      <c r="H84" s="2">
        <f t="shared" si="45"/>
        <v>3</v>
      </c>
      <c r="I84" s="16" t="s">
        <v>31</v>
      </c>
      <c r="J84" s="61">
        <v>18.2</v>
      </c>
      <c r="K84" s="41">
        <f t="shared" si="46"/>
        <v>54.599999999999994</v>
      </c>
      <c r="L84" s="41">
        <v>28</v>
      </c>
      <c r="M84" s="41">
        <f t="shared" si="47"/>
        <v>84</v>
      </c>
      <c r="N84" s="3">
        <f t="shared" si="48"/>
        <v>46.2</v>
      </c>
      <c r="O84" s="4">
        <f t="shared" si="49"/>
        <v>138.60000000000002</v>
      </c>
      <c r="P84" s="10"/>
    </row>
    <row r="85" spans="1:16" s="9" customFormat="1" ht="24.75" customHeight="1" x14ac:dyDescent="0.35">
      <c r="A85" s="36">
        <f>IF(I85&lt;&gt;"",1+MAX($A$1:A84),"")</f>
        <v>57</v>
      </c>
      <c r="B85" s="38" t="s">
        <v>55</v>
      </c>
      <c r="C85" s="38" t="s">
        <v>55</v>
      </c>
      <c r="E85" s="33" t="s">
        <v>99</v>
      </c>
      <c r="F85" s="6">
        <v>3</v>
      </c>
      <c r="G85" s="1">
        <v>0</v>
      </c>
      <c r="H85" s="2">
        <f t="shared" si="45"/>
        <v>3</v>
      </c>
      <c r="I85" s="16" t="s">
        <v>31</v>
      </c>
      <c r="J85" s="61">
        <v>29.25</v>
      </c>
      <c r="K85" s="41">
        <f t="shared" si="46"/>
        <v>87.75</v>
      </c>
      <c r="L85" s="41">
        <v>45</v>
      </c>
      <c r="M85" s="41">
        <f t="shared" si="47"/>
        <v>135</v>
      </c>
      <c r="N85" s="3">
        <f t="shared" si="48"/>
        <v>74.25</v>
      </c>
      <c r="O85" s="4">
        <f t="shared" si="49"/>
        <v>222.75</v>
      </c>
      <c r="P85" s="10"/>
    </row>
    <row r="86" spans="1:16" s="9" customFormat="1" ht="24.75" customHeight="1" x14ac:dyDescent="0.35">
      <c r="A86" s="36">
        <f>IF(I86&lt;&gt;"",1+MAX($A$1:A85),"")</f>
        <v>58</v>
      </c>
      <c r="B86" s="38" t="s">
        <v>55</v>
      </c>
      <c r="C86" s="38" t="s">
        <v>55</v>
      </c>
      <c r="E86" s="33" t="s">
        <v>80</v>
      </c>
      <c r="F86" s="6">
        <v>1</v>
      </c>
      <c r="G86" s="1">
        <v>0</v>
      </c>
      <c r="H86" s="2">
        <f t="shared" si="45"/>
        <v>1</v>
      </c>
      <c r="I86" s="16" t="s">
        <v>31</v>
      </c>
      <c r="J86" s="61">
        <v>19.5</v>
      </c>
      <c r="K86" s="41">
        <f t="shared" si="46"/>
        <v>19.5</v>
      </c>
      <c r="L86" s="41">
        <v>30</v>
      </c>
      <c r="M86" s="41">
        <f t="shared" si="47"/>
        <v>30</v>
      </c>
      <c r="N86" s="3">
        <f t="shared" si="48"/>
        <v>49.5</v>
      </c>
      <c r="O86" s="4">
        <f t="shared" si="49"/>
        <v>49.5</v>
      </c>
      <c r="P86" s="10"/>
    </row>
    <row r="87" spans="1:16" s="9" customFormat="1" ht="24.75" customHeight="1" x14ac:dyDescent="0.35">
      <c r="A87" s="36">
        <f>IF(I87&lt;&gt;"",1+MAX($A$1:A86),"")</f>
        <v>59</v>
      </c>
      <c r="B87" s="38" t="s">
        <v>55</v>
      </c>
      <c r="C87" s="38" t="s">
        <v>55</v>
      </c>
      <c r="E87" s="33" t="s">
        <v>105</v>
      </c>
      <c r="F87" s="6">
        <v>1</v>
      </c>
      <c r="G87" s="1">
        <v>0</v>
      </c>
      <c r="H87" s="2">
        <f t="shared" si="45"/>
        <v>1</v>
      </c>
      <c r="I87" s="16" t="s">
        <v>31</v>
      </c>
      <c r="J87" s="61">
        <v>19.5</v>
      </c>
      <c r="K87" s="41">
        <f t="shared" si="46"/>
        <v>19.5</v>
      </c>
      <c r="L87" s="41">
        <v>30</v>
      </c>
      <c r="M87" s="41">
        <f t="shared" si="47"/>
        <v>30</v>
      </c>
      <c r="N87" s="3">
        <f t="shared" si="48"/>
        <v>49.5</v>
      </c>
      <c r="O87" s="4">
        <f t="shared" si="49"/>
        <v>49.5</v>
      </c>
      <c r="P87" s="10"/>
    </row>
    <row r="88" spans="1:16" s="9" customFormat="1" ht="24.75" customHeight="1" x14ac:dyDescent="0.35">
      <c r="A88" s="36">
        <f>IF(I88&lt;&gt;"",1+MAX($A$1:A87),"")</f>
        <v>60</v>
      </c>
      <c r="B88" s="38" t="s">
        <v>55</v>
      </c>
      <c r="C88" s="38" t="s">
        <v>55</v>
      </c>
      <c r="E88" s="33" t="s">
        <v>106</v>
      </c>
      <c r="F88" s="6">
        <v>1</v>
      </c>
      <c r="G88" s="1">
        <v>0</v>
      </c>
      <c r="H88" s="2">
        <f t="shared" si="45"/>
        <v>1</v>
      </c>
      <c r="I88" s="16" t="s">
        <v>31</v>
      </c>
      <c r="J88" s="61">
        <v>27.3</v>
      </c>
      <c r="K88" s="41">
        <f t="shared" si="46"/>
        <v>27.3</v>
      </c>
      <c r="L88" s="41">
        <v>42</v>
      </c>
      <c r="M88" s="41">
        <f t="shared" si="47"/>
        <v>42</v>
      </c>
      <c r="N88" s="3">
        <f t="shared" si="48"/>
        <v>69.3</v>
      </c>
      <c r="O88" s="4">
        <f t="shared" si="49"/>
        <v>69.3</v>
      </c>
      <c r="P88" s="10"/>
    </row>
    <row r="89" spans="1:16" s="9" customFormat="1" ht="24.75" customHeight="1" x14ac:dyDescent="0.35">
      <c r="A89" s="36">
        <f>IF(I89&lt;&gt;"",1+MAX($A$1:A88),"")</f>
        <v>61</v>
      </c>
      <c r="B89" s="38" t="s">
        <v>55</v>
      </c>
      <c r="C89" s="38" t="s">
        <v>55</v>
      </c>
      <c r="E89" s="33" t="s">
        <v>87</v>
      </c>
      <c r="F89" s="6">
        <v>2</v>
      </c>
      <c r="G89" s="1">
        <v>0</v>
      </c>
      <c r="H89" s="2">
        <f t="shared" si="45"/>
        <v>2</v>
      </c>
      <c r="I89" s="16" t="s">
        <v>31</v>
      </c>
      <c r="J89" s="61">
        <v>21.45</v>
      </c>
      <c r="K89" s="41">
        <f t="shared" si="46"/>
        <v>42.9</v>
      </c>
      <c r="L89" s="41">
        <v>33</v>
      </c>
      <c r="M89" s="41">
        <f t="shared" si="47"/>
        <v>66</v>
      </c>
      <c r="N89" s="3">
        <f t="shared" si="48"/>
        <v>54.45</v>
      </c>
      <c r="O89" s="4">
        <f t="shared" si="49"/>
        <v>108.9</v>
      </c>
      <c r="P89" s="10"/>
    </row>
    <row r="90" spans="1:16" s="9" customFormat="1" ht="24.75" customHeight="1" x14ac:dyDescent="0.35">
      <c r="A90" s="36">
        <f>IF(I90&lt;&gt;"",1+MAX($A$1:A89),"")</f>
        <v>62</v>
      </c>
      <c r="B90" s="38" t="s">
        <v>55</v>
      </c>
      <c r="C90" s="38" t="s">
        <v>55</v>
      </c>
      <c r="E90" s="33" t="s">
        <v>107</v>
      </c>
      <c r="F90" s="6">
        <v>4</v>
      </c>
      <c r="G90" s="1">
        <v>0</v>
      </c>
      <c r="H90" s="2">
        <f t="shared" si="45"/>
        <v>4</v>
      </c>
      <c r="I90" s="16" t="s">
        <v>31</v>
      </c>
      <c r="J90" s="61">
        <v>35.75</v>
      </c>
      <c r="K90" s="41">
        <f t="shared" si="46"/>
        <v>143</v>
      </c>
      <c r="L90" s="41">
        <v>55</v>
      </c>
      <c r="M90" s="41">
        <f t="shared" si="47"/>
        <v>220</v>
      </c>
      <c r="N90" s="3">
        <f t="shared" si="48"/>
        <v>90.75</v>
      </c>
      <c r="O90" s="4">
        <f t="shared" si="49"/>
        <v>363</v>
      </c>
      <c r="P90" s="10"/>
    </row>
    <row r="91" spans="1:16" s="9" customFormat="1" ht="24.75" customHeight="1" x14ac:dyDescent="0.35">
      <c r="A91" s="36">
        <f>IF(I91&lt;&gt;"",1+MAX($A$1:A90),"")</f>
        <v>63</v>
      </c>
      <c r="B91" s="38" t="s">
        <v>55</v>
      </c>
      <c r="C91" s="38" t="s">
        <v>55</v>
      </c>
      <c r="E91" s="33" t="s">
        <v>108</v>
      </c>
      <c r="F91" s="6">
        <v>1</v>
      </c>
      <c r="G91" s="1">
        <v>0</v>
      </c>
      <c r="H91" s="2">
        <f t="shared" si="45"/>
        <v>1</v>
      </c>
      <c r="I91" s="16" t="s">
        <v>31</v>
      </c>
      <c r="J91" s="61">
        <v>32.5</v>
      </c>
      <c r="K91" s="41">
        <f t="shared" si="46"/>
        <v>32.5</v>
      </c>
      <c r="L91" s="41">
        <v>50</v>
      </c>
      <c r="M91" s="41">
        <f t="shared" si="47"/>
        <v>50</v>
      </c>
      <c r="N91" s="3">
        <f t="shared" si="48"/>
        <v>82.5</v>
      </c>
      <c r="O91" s="4">
        <f t="shared" si="49"/>
        <v>82.5</v>
      </c>
      <c r="P91" s="10"/>
    </row>
    <row r="92" spans="1:16" s="9" customFormat="1" ht="24.75" customHeight="1" x14ac:dyDescent="0.35">
      <c r="A92" s="36">
        <f>IF(I92&lt;&gt;"",1+MAX($A$1:A91),"")</f>
        <v>64</v>
      </c>
      <c r="B92" s="38" t="s">
        <v>55</v>
      </c>
      <c r="C92" s="38" t="s">
        <v>55</v>
      </c>
      <c r="E92" s="33" t="s">
        <v>109</v>
      </c>
      <c r="F92" s="6">
        <v>1</v>
      </c>
      <c r="G92" s="1">
        <v>0</v>
      </c>
      <c r="H92" s="2">
        <f t="shared" si="45"/>
        <v>1</v>
      </c>
      <c r="I92" s="16" t="s">
        <v>31</v>
      </c>
      <c r="J92" s="61">
        <v>35.75</v>
      </c>
      <c r="K92" s="41">
        <f t="shared" si="46"/>
        <v>35.75</v>
      </c>
      <c r="L92" s="41">
        <v>55</v>
      </c>
      <c r="M92" s="41">
        <f t="shared" si="47"/>
        <v>55</v>
      </c>
      <c r="N92" s="3">
        <f t="shared" si="48"/>
        <v>90.75</v>
      </c>
      <c r="O92" s="4">
        <f t="shared" si="49"/>
        <v>90.75</v>
      </c>
      <c r="P92" s="10"/>
    </row>
    <row r="93" spans="1:16" s="9" customFormat="1" ht="24.75" customHeight="1" x14ac:dyDescent="0.35">
      <c r="A93" s="36">
        <f>IF(I93&lt;&gt;"",1+MAX($A$1:A92),"")</f>
        <v>65</v>
      </c>
      <c r="B93" s="38" t="s">
        <v>55</v>
      </c>
      <c r="C93" s="38" t="s">
        <v>55</v>
      </c>
      <c r="E93" s="33" t="s">
        <v>110</v>
      </c>
      <c r="F93" s="6">
        <v>1</v>
      </c>
      <c r="G93" s="1">
        <v>0</v>
      </c>
      <c r="H93" s="2">
        <f t="shared" si="45"/>
        <v>1</v>
      </c>
      <c r="I93" s="16" t="s">
        <v>31</v>
      </c>
      <c r="J93" s="61">
        <v>35.75</v>
      </c>
      <c r="K93" s="41">
        <f t="shared" si="46"/>
        <v>35.75</v>
      </c>
      <c r="L93" s="41">
        <v>55</v>
      </c>
      <c r="M93" s="41">
        <f t="shared" si="47"/>
        <v>55</v>
      </c>
      <c r="N93" s="3">
        <f t="shared" si="48"/>
        <v>90.75</v>
      </c>
      <c r="O93" s="4">
        <f t="shared" si="49"/>
        <v>90.75</v>
      </c>
      <c r="P93" s="10"/>
    </row>
    <row r="94" spans="1:16" x14ac:dyDescent="0.35">
      <c r="A94" s="36" t="str">
        <f>IF(I94&lt;&gt;"",1+MAX($A$1:A93),"")</f>
        <v/>
      </c>
      <c r="B94" s="51"/>
      <c r="C94" s="50"/>
      <c r="D94" s="9"/>
      <c r="E94" s="52"/>
      <c r="F94" s="6"/>
      <c r="G94" s="1"/>
      <c r="H94" s="2"/>
      <c r="I94" s="16"/>
      <c r="J94" s="41"/>
      <c r="K94" s="41"/>
      <c r="L94" s="41"/>
      <c r="M94" s="41"/>
      <c r="N94" s="3"/>
      <c r="O94" s="4"/>
      <c r="P94" s="10"/>
    </row>
    <row r="95" spans="1:16" x14ac:dyDescent="0.35">
      <c r="A95" s="36" t="str">
        <f>IF(I95&lt;&gt;"",1+MAX($A$1:A94),"")</f>
        <v/>
      </c>
      <c r="B95" s="51"/>
      <c r="C95" s="50"/>
      <c r="D95" s="48"/>
      <c r="E95" s="53" t="s">
        <v>111</v>
      </c>
      <c r="F95" s="6"/>
      <c r="G95" s="86"/>
      <c r="H95" s="86"/>
      <c r="I95" s="16"/>
      <c r="J95" s="41"/>
      <c r="K95" s="41"/>
      <c r="L95" s="41"/>
      <c r="M95" s="41"/>
      <c r="N95" s="3"/>
      <c r="O95" s="4"/>
      <c r="P95" s="10"/>
    </row>
    <row r="96" spans="1:16" s="9" customFormat="1" ht="24.75" customHeight="1" x14ac:dyDescent="0.35">
      <c r="A96" s="36">
        <f>IF(I96&lt;&gt;"",1+MAX($A$1:A95),"")</f>
        <v>66</v>
      </c>
      <c r="B96" s="38" t="s">
        <v>46</v>
      </c>
      <c r="C96" s="38" t="s">
        <v>46</v>
      </c>
      <c r="E96" s="33" t="s">
        <v>112</v>
      </c>
      <c r="F96" s="6">
        <v>1</v>
      </c>
      <c r="G96" s="1">
        <v>0</v>
      </c>
      <c r="H96" s="2">
        <f t="shared" ref="H96:H113" si="50">F96*(1+G96)</f>
        <v>1</v>
      </c>
      <c r="I96" s="16" t="s">
        <v>31</v>
      </c>
      <c r="J96" s="65">
        <v>10.799999999999999</v>
      </c>
      <c r="K96" s="41">
        <f t="shared" ref="K96:K113" si="51">J96*H96</f>
        <v>10.799999999999999</v>
      </c>
      <c r="L96" s="41">
        <v>45</v>
      </c>
      <c r="M96" s="41">
        <f t="shared" ref="M96:M113" si="52">L96*H96</f>
        <v>45</v>
      </c>
      <c r="N96" s="65">
        <f t="shared" ref="N96:N101" si="53">J96+L96</f>
        <v>55.8</v>
      </c>
      <c r="O96" s="4">
        <f t="shared" ref="O96:O113" si="54">N96*H96</f>
        <v>55.8</v>
      </c>
      <c r="P96" s="10"/>
    </row>
    <row r="97" spans="1:16" s="9" customFormat="1" ht="24.75" customHeight="1" x14ac:dyDescent="0.35">
      <c r="A97" s="36">
        <f>IF(I97&lt;&gt;"",1+MAX($A$1:A96),"")</f>
        <v>67</v>
      </c>
      <c r="B97" s="38" t="s">
        <v>46</v>
      </c>
      <c r="C97" s="38" t="s">
        <v>46</v>
      </c>
      <c r="E97" s="33" t="s">
        <v>113</v>
      </c>
      <c r="F97" s="6">
        <v>2</v>
      </c>
      <c r="G97" s="1">
        <v>0</v>
      </c>
      <c r="H97" s="2">
        <f t="shared" si="50"/>
        <v>2</v>
      </c>
      <c r="I97" s="16" t="s">
        <v>31</v>
      </c>
      <c r="J97" s="65">
        <v>144</v>
      </c>
      <c r="K97" s="66">
        <f t="shared" si="51"/>
        <v>288</v>
      </c>
      <c r="L97" s="66">
        <v>600</v>
      </c>
      <c r="M97" s="66">
        <f t="shared" si="52"/>
        <v>1200</v>
      </c>
      <c r="N97" s="65">
        <f t="shared" si="53"/>
        <v>744</v>
      </c>
      <c r="O97" s="4">
        <f t="shared" si="54"/>
        <v>1488</v>
      </c>
      <c r="P97" s="10"/>
    </row>
    <row r="98" spans="1:16" s="9" customFormat="1" ht="24.75" customHeight="1" x14ac:dyDescent="0.35">
      <c r="A98" s="36">
        <f>IF(I98&lt;&gt;"",1+MAX($A$1:A97),"")</f>
        <v>68</v>
      </c>
      <c r="B98" s="38" t="s">
        <v>46</v>
      </c>
      <c r="C98" s="38" t="s">
        <v>46</v>
      </c>
      <c r="E98" s="33" t="s">
        <v>114</v>
      </c>
      <c r="F98" s="6">
        <v>1</v>
      </c>
      <c r="G98" s="1">
        <v>0</v>
      </c>
      <c r="H98" s="2">
        <f t="shared" si="50"/>
        <v>1</v>
      </c>
      <c r="I98" s="16" t="s">
        <v>31</v>
      </c>
      <c r="J98" s="65">
        <v>19.2</v>
      </c>
      <c r="K98" s="66">
        <f t="shared" si="51"/>
        <v>19.2</v>
      </c>
      <c r="L98" s="66">
        <v>80</v>
      </c>
      <c r="M98" s="66">
        <f t="shared" si="52"/>
        <v>80</v>
      </c>
      <c r="N98" s="65">
        <f t="shared" si="53"/>
        <v>99.2</v>
      </c>
      <c r="O98" s="4">
        <f t="shared" si="54"/>
        <v>99.2</v>
      </c>
      <c r="P98" s="10"/>
    </row>
    <row r="99" spans="1:16" s="9" customFormat="1" ht="24.75" customHeight="1" x14ac:dyDescent="0.35">
      <c r="A99" s="36">
        <f>IF(I99&lt;&gt;"",1+MAX($A$1:A98),"")</f>
        <v>69</v>
      </c>
      <c r="B99" s="38" t="s">
        <v>46</v>
      </c>
      <c r="C99" s="38" t="s">
        <v>46</v>
      </c>
      <c r="E99" s="33" t="s">
        <v>115</v>
      </c>
      <c r="F99" s="6">
        <v>2</v>
      </c>
      <c r="G99" s="1">
        <v>0</v>
      </c>
      <c r="H99" s="2">
        <f t="shared" si="50"/>
        <v>2</v>
      </c>
      <c r="I99" s="16" t="s">
        <v>31</v>
      </c>
      <c r="J99" s="65">
        <v>16.8</v>
      </c>
      <c r="K99" s="66">
        <f t="shared" si="51"/>
        <v>33.6</v>
      </c>
      <c r="L99" s="66">
        <v>70</v>
      </c>
      <c r="M99" s="66">
        <f t="shared" si="52"/>
        <v>140</v>
      </c>
      <c r="N99" s="65">
        <f t="shared" si="53"/>
        <v>86.8</v>
      </c>
      <c r="O99" s="4">
        <f t="shared" si="54"/>
        <v>173.6</v>
      </c>
      <c r="P99" s="10"/>
    </row>
    <row r="100" spans="1:16" s="9" customFormat="1" ht="24.75" customHeight="1" x14ac:dyDescent="0.35">
      <c r="A100" s="36">
        <f>IF(I100&lt;&gt;"",1+MAX($A$1:A99),"")</f>
        <v>70</v>
      </c>
      <c r="B100" s="38" t="s">
        <v>46</v>
      </c>
      <c r="C100" s="38" t="s">
        <v>46</v>
      </c>
      <c r="E100" s="33" t="s">
        <v>116</v>
      </c>
      <c r="F100" s="6">
        <v>3</v>
      </c>
      <c r="G100" s="1">
        <v>0</v>
      </c>
      <c r="H100" s="2">
        <f t="shared" si="50"/>
        <v>3</v>
      </c>
      <c r="I100" s="16" t="s">
        <v>31</v>
      </c>
      <c r="J100" s="65">
        <v>4.8</v>
      </c>
      <c r="K100" s="66">
        <f t="shared" si="51"/>
        <v>14.399999999999999</v>
      </c>
      <c r="L100" s="66">
        <v>20</v>
      </c>
      <c r="M100" s="66">
        <f t="shared" si="52"/>
        <v>60</v>
      </c>
      <c r="N100" s="65">
        <f t="shared" si="53"/>
        <v>24.8</v>
      </c>
      <c r="O100" s="4">
        <f t="shared" si="54"/>
        <v>74.400000000000006</v>
      </c>
      <c r="P100" s="10"/>
    </row>
    <row r="101" spans="1:16" s="9" customFormat="1" ht="24.75" customHeight="1" x14ac:dyDescent="0.35">
      <c r="A101" s="36">
        <f>IF(I101&lt;&gt;"",1+MAX($A$1:A100),"")</f>
        <v>71</v>
      </c>
      <c r="B101" s="38" t="s">
        <v>46</v>
      </c>
      <c r="C101" s="38" t="s">
        <v>46</v>
      </c>
      <c r="E101" s="33" t="s">
        <v>117</v>
      </c>
      <c r="F101" s="6">
        <v>3</v>
      </c>
      <c r="G101" s="1">
        <v>0</v>
      </c>
      <c r="H101" s="2">
        <f t="shared" si="50"/>
        <v>3</v>
      </c>
      <c r="I101" s="16" t="s">
        <v>31</v>
      </c>
      <c r="J101" s="61">
        <v>23.8</v>
      </c>
      <c r="K101" s="66">
        <f t="shared" si="51"/>
        <v>71.400000000000006</v>
      </c>
      <c r="L101" s="66">
        <v>70</v>
      </c>
      <c r="M101" s="66">
        <f t="shared" si="52"/>
        <v>210</v>
      </c>
      <c r="N101" s="61">
        <f t="shared" si="53"/>
        <v>93.8</v>
      </c>
      <c r="O101" s="4">
        <f t="shared" si="54"/>
        <v>281.39999999999998</v>
      </c>
      <c r="P101" s="10"/>
    </row>
    <row r="102" spans="1:16" s="9" customFormat="1" ht="24.75" customHeight="1" x14ac:dyDescent="0.35">
      <c r="A102" s="36">
        <f>IF(I102&lt;&gt;"",1+MAX($A$1:A101),"")</f>
        <v>72</v>
      </c>
      <c r="B102" s="38" t="s">
        <v>46</v>
      </c>
      <c r="C102" s="38" t="s">
        <v>46</v>
      </c>
      <c r="E102" s="33" t="s">
        <v>219</v>
      </c>
      <c r="F102" s="6">
        <v>2</v>
      </c>
      <c r="G102" s="1">
        <v>0</v>
      </c>
      <c r="H102" s="2">
        <f t="shared" si="50"/>
        <v>2</v>
      </c>
      <c r="I102" s="16" t="s">
        <v>31</v>
      </c>
      <c r="J102" s="61">
        <v>392.4756000000001</v>
      </c>
      <c r="K102" s="66">
        <f t="shared" si="51"/>
        <v>784.9512000000002</v>
      </c>
      <c r="L102" s="66">
        <v>1154.3400000000001</v>
      </c>
      <c r="M102" s="66">
        <f t="shared" si="52"/>
        <v>2308.6800000000003</v>
      </c>
      <c r="N102" s="61">
        <f t="shared" ref="N102:N104" si="55">J102+L102</f>
        <v>1546.8156000000004</v>
      </c>
      <c r="O102" s="4">
        <f t="shared" si="54"/>
        <v>3093.6312000000007</v>
      </c>
      <c r="P102" s="10"/>
    </row>
    <row r="103" spans="1:16" s="9" customFormat="1" ht="24.75" customHeight="1" x14ac:dyDescent="0.35">
      <c r="A103" s="36">
        <f>IF(I103&lt;&gt;"",1+MAX($A$1:A102),"")</f>
        <v>73</v>
      </c>
      <c r="B103" s="38" t="s">
        <v>46</v>
      </c>
      <c r="C103" s="38" t="s">
        <v>46</v>
      </c>
      <c r="E103" s="33" t="s">
        <v>118</v>
      </c>
      <c r="F103" s="6">
        <v>1</v>
      </c>
      <c r="G103" s="1">
        <v>0</v>
      </c>
      <c r="H103" s="2">
        <f t="shared" si="50"/>
        <v>1</v>
      </c>
      <c r="I103" s="16" t="s">
        <v>31</v>
      </c>
      <c r="J103" s="61">
        <v>1346.4</v>
      </c>
      <c r="K103" s="66">
        <f t="shared" si="51"/>
        <v>1346.4</v>
      </c>
      <c r="L103" s="66">
        <v>3960</v>
      </c>
      <c r="M103" s="66">
        <f t="shared" si="52"/>
        <v>3960</v>
      </c>
      <c r="N103" s="61">
        <f t="shared" si="55"/>
        <v>5306.4</v>
      </c>
      <c r="O103" s="4">
        <f t="shared" si="54"/>
        <v>5306.4</v>
      </c>
      <c r="P103" s="10"/>
    </row>
    <row r="104" spans="1:16" s="9" customFormat="1" ht="24.75" customHeight="1" x14ac:dyDescent="0.35">
      <c r="A104" s="36">
        <f>IF(I104&lt;&gt;"",1+MAX($A$1:A103),"")</f>
        <v>74</v>
      </c>
      <c r="B104" s="38" t="s">
        <v>46</v>
      </c>
      <c r="C104" s="38" t="s">
        <v>46</v>
      </c>
      <c r="E104" s="33" t="s">
        <v>119</v>
      </c>
      <c r="F104" s="6">
        <v>4</v>
      </c>
      <c r="G104" s="1">
        <v>0</v>
      </c>
      <c r="H104" s="2">
        <f t="shared" si="50"/>
        <v>4</v>
      </c>
      <c r="I104" s="16" t="s">
        <v>31</v>
      </c>
      <c r="J104" s="61">
        <v>311.10000000000002</v>
      </c>
      <c r="K104" s="66">
        <f t="shared" si="51"/>
        <v>1244.4000000000001</v>
      </c>
      <c r="L104" s="66">
        <v>915</v>
      </c>
      <c r="M104" s="66">
        <f t="shared" si="52"/>
        <v>3660</v>
      </c>
      <c r="N104" s="61">
        <f t="shared" si="55"/>
        <v>1226.0999999999999</v>
      </c>
      <c r="O104" s="4">
        <f t="shared" si="54"/>
        <v>4904.3999999999996</v>
      </c>
      <c r="P104" s="10"/>
    </row>
    <row r="105" spans="1:16" s="9" customFormat="1" ht="24.75" customHeight="1" x14ac:dyDescent="0.35">
      <c r="A105" s="36">
        <f>IF(I105&lt;&gt;"",1+MAX($A$1:A104),"")</f>
        <v>75</v>
      </c>
      <c r="B105" s="38" t="s">
        <v>46</v>
      </c>
      <c r="C105" s="38" t="s">
        <v>46</v>
      </c>
      <c r="E105" s="33" t="s">
        <v>120</v>
      </c>
      <c r="F105" s="6">
        <v>1</v>
      </c>
      <c r="G105" s="1">
        <v>0</v>
      </c>
      <c r="H105" s="2">
        <f t="shared" si="50"/>
        <v>1</v>
      </c>
      <c r="I105" s="16" t="s">
        <v>31</v>
      </c>
      <c r="J105" s="61">
        <v>1472.4125000000001</v>
      </c>
      <c r="K105" s="66">
        <f t="shared" si="51"/>
        <v>1472.4125000000001</v>
      </c>
      <c r="L105" s="66">
        <v>4330.625</v>
      </c>
      <c r="M105" s="66">
        <f t="shared" si="52"/>
        <v>4330.625</v>
      </c>
      <c r="N105" s="61">
        <f t="shared" ref="N105" si="56">J105+L105</f>
        <v>5803.0375000000004</v>
      </c>
      <c r="O105" s="4">
        <f t="shared" si="54"/>
        <v>5803.0375000000004</v>
      </c>
      <c r="P105" s="10"/>
    </row>
    <row r="106" spans="1:16" s="9" customFormat="1" ht="24.75" customHeight="1" x14ac:dyDescent="0.35">
      <c r="A106" s="36">
        <f>IF(I106&lt;&gt;"",1+MAX($A$1:A105),"")</f>
        <v>76</v>
      </c>
      <c r="B106" s="38" t="s">
        <v>46</v>
      </c>
      <c r="C106" s="38" t="s">
        <v>46</v>
      </c>
      <c r="E106" s="33" t="s">
        <v>121</v>
      </c>
      <c r="F106" s="6">
        <v>6</v>
      </c>
      <c r="G106" s="1">
        <v>0</v>
      </c>
      <c r="H106" s="2">
        <f t="shared" si="50"/>
        <v>6</v>
      </c>
      <c r="I106" s="16" t="s">
        <v>31</v>
      </c>
      <c r="J106" s="61">
        <v>191.08</v>
      </c>
      <c r="K106" s="66">
        <f t="shared" si="51"/>
        <v>1146.48</v>
      </c>
      <c r="L106" s="66">
        <v>562</v>
      </c>
      <c r="M106" s="66">
        <f t="shared" si="52"/>
        <v>3372</v>
      </c>
      <c r="N106" s="61">
        <f t="shared" ref="N106:N107" si="57">J106+L106</f>
        <v>753.08</v>
      </c>
      <c r="O106" s="4">
        <f t="shared" si="54"/>
        <v>4518.4800000000005</v>
      </c>
      <c r="P106" s="10"/>
    </row>
    <row r="107" spans="1:16" s="9" customFormat="1" ht="24.75" customHeight="1" x14ac:dyDescent="0.35">
      <c r="A107" s="36">
        <f>IF(I107&lt;&gt;"",1+MAX($A$1:A106),"")</f>
        <v>77</v>
      </c>
      <c r="B107" s="38" t="s">
        <v>46</v>
      </c>
      <c r="C107" s="38" t="s">
        <v>46</v>
      </c>
      <c r="E107" s="33" t="s">
        <v>218</v>
      </c>
      <c r="F107" s="6">
        <v>1</v>
      </c>
      <c r="G107" s="1">
        <v>0</v>
      </c>
      <c r="H107" s="2">
        <f t="shared" si="50"/>
        <v>1</v>
      </c>
      <c r="I107" s="16" t="s">
        <v>31</v>
      </c>
      <c r="J107" s="61">
        <v>510.00000000000006</v>
      </c>
      <c r="K107" s="41">
        <f t="shared" si="51"/>
        <v>510.00000000000006</v>
      </c>
      <c r="L107" s="41">
        <v>1500</v>
      </c>
      <c r="M107" s="41">
        <f t="shared" si="52"/>
        <v>1500</v>
      </c>
      <c r="N107" s="61">
        <f t="shared" si="57"/>
        <v>2010</v>
      </c>
      <c r="O107" s="4">
        <f t="shared" si="54"/>
        <v>2010</v>
      </c>
      <c r="P107" s="10"/>
    </row>
    <row r="108" spans="1:16" x14ac:dyDescent="0.35">
      <c r="A108" s="36" t="str">
        <f>IF(I108&lt;&gt;"",1+MAX($A$1:A107),"")</f>
        <v/>
      </c>
      <c r="B108" s="51"/>
      <c r="C108" s="50"/>
      <c r="D108" s="9"/>
      <c r="E108" s="52"/>
      <c r="F108" s="6"/>
      <c r="G108" s="1"/>
      <c r="H108" s="2"/>
      <c r="I108" s="16"/>
      <c r="J108" s="41"/>
      <c r="K108" s="41"/>
      <c r="L108" s="41"/>
      <c r="M108" s="41"/>
      <c r="N108" s="3"/>
      <c r="O108" s="4"/>
      <c r="P108" s="10"/>
    </row>
    <row r="109" spans="1:16" x14ac:dyDescent="0.35">
      <c r="A109" s="36" t="str">
        <f>IF(I109&lt;&gt;"",1+MAX($A$1:A108),"")</f>
        <v/>
      </c>
      <c r="B109" s="51"/>
      <c r="C109" s="50"/>
      <c r="D109" s="48"/>
      <c r="E109" s="53" t="s">
        <v>122</v>
      </c>
      <c r="F109" s="6"/>
      <c r="G109" s="86"/>
      <c r="H109" s="86"/>
      <c r="I109" s="16"/>
      <c r="J109" s="41"/>
      <c r="K109" s="41"/>
      <c r="L109" s="41"/>
      <c r="M109" s="41"/>
      <c r="N109" s="3"/>
      <c r="O109" s="4"/>
      <c r="P109" s="10"/>
    </row>
    <row r="110" spans="1:16" s="9" customFormat="1" ht="24.75" customHeight="1" x14ac:dyDescent="0.35">
      <c r="A110" s="36">
        <f>IF(I110&lt;&gt;"",1+MAX($A$1:A109),"")</f>
        <v>78</v>
      </c>
      <c r="B110" s="38" t="s">
        <v>75</v>
      </c>
      <c r="C110" s="38" t="s">
        <v>75</v>
      </c>
      <c r="E110" s="33" t="s">
        <v>123</v>
      </c>
      <c r="F110" s="6">
        <v>3</v>
      </c>
      <c r="G110" s="1">
        <v>0</v>
      </c>
      <c r="H110" s="2">
        <f t="shared" si="50"/>
        <v>3</v>
      </c>
      <c r="I110" s="16" t="s">
        <v>31</v>
      </c>
      <c r="J110" s="61">
        <v>19.720000000000002</v>
      </c>
      <c r="K110" s="41">
        <f t="shared" si="51"/>
        <v>59.160000000000011</v>
      </c>
      <c r="L110" s="41">
        <v>58</v>
      </c>
      <c r="M110" s="41">
        <f t="shared" si="52"/>
        <v>174</v>
      </c>
      <c r="N110" s="61">
        <f t="shared" ref="N110:N113" si="58">J110+L110</f>
        <v>77.72</v>
      </c>
      <c r="O110" s="4">
        <f t="shared" si="54"/>
        <v>233.16</v>
      </c>
      <c r="P110" s="10"/>
    </row>
    <row r="111" spans="1:16" s="9" customFormat="1" ht="24.75" customHeight="1" x14ac:dyDescent="0.35">
      <c r="A111" s="36">
        <f>IF(I111&lt;&gt;"",1+MAX($A$1:A110),"")</f>
        <v>79</v>
      </c>
      <c r="B111" s="38" t="s">
        <v>75</v>
      </c>
      <c r="C111" s="38" t="s">
        <v>75</v>
      </c>
      <c r="E111" s="33" t="s">
        <v>124</v>
      </c>
      <c r="F111" s="6">
        <v>2</v>
      </c>
      <c r="G111" s="1">
        <v>0</v>
      </c>
      <c r="H111" s="2">
        <f t="shared" si="50"/>
        <v>2</v>
      </c>
      <c r="I111" s="16" t="s">
        <v>31</v>
      </c>
      <c r="J111" s="61">
        <v>10.88</v>
      </c>
      <c r="K111" s="41">
        <f t="shared" si="51"/>
        <v>21.76</v>
      </c>
      <c r="L111" s="41">
        <v>32</v>
      </c>
      <c r="M111" s="41">
        <f t="shared" si="52"/>
        <v>64</v>
      </c>
      <c r="N111" s="61">
        <f t="shared" si="58"/>
        <v>42.88</v>
      </c>
      <c r="O111" s="4">
        <f t="shared" si="54"/>
        <v>85.76</v>
      </c>
      <c r="P111" s="10"/>
    </row>
    <row r="112" spans="1:16" s="9" customFormat="1" ht="24.75" customHeight="1" x14ac:dyDescent="0.35">
      <c r="A112" s="36">
        <f>IF(I112&lt;&gt;"",1+MAX($A$1:A111),"")</f>
        <v>80</v>
      </c>
      <c r="B112" s="38" t="s">
        <v>75</v>
      </c>
      <c r="C112" s="38" t="s">
        <v>75</v>
      </c>
      <c r="E112" s="33" t="s">
        <v>125</v>
      </c>
      <c r="F112" s="6">
        <v>1</v>
      </c>
      <c r="G112" s="1">
        <v>0</v>
      </c>
      <c r="H112" s="2">
        <f t="shared" si="50"/>
        <v>1</v>
      </c>
      <c r="I112" s="16" t="s">
        <v>31</v>
      </c>
      <c r="J112" s="61">
        <v>37.74</v>
      </c>
      <c r="K112" s="41">
        <f t="shared" si="51"/>
        <v>37.74</v>
      </c>
      <c r="L112" s="41">
        <v>111</v>
      </c>
      <c r="M112" s="41">
        <f t="shared" si="52"/>
        <v>111</v>
      </c>
      <c r="N112" s="61">
        <f t="shared" si="58"/>
        <v>148.74</v>
      </c>
      <c r="O112" s="4">
        <f t="shared" si="54"/>
        <v>148.74</v>
      </c>
      <c r="P112" s="10"/>
    </row>
    <row r="113" spans="1:16" s="9" customFormat="1" ht="24.75" customHeight="1" x14ac:dyDescent="0.35">
      <c r="A113" s="36">
        <f>IF(I113&lt;&gt;"",1+MAX($A$1:A112),"")</f>
        <v>81</v>
      </c>
      <c r="B113" s="38" t="s">
        <v>75</v>
      </c>
      <c r="C113" s="38" t="s">
        <v>75</v>
      </c>
      <c r="E113" s="33" t="s">
        <v>126</v>
      </c>
      <c r="F113" s="6">
        <v>2</v>
      </c>
      <c r="G113" s="1">
        <v>0</v>
      </c>
      <c r="H113" s="2">
        <f t="shared" si="50"/>
        <v>2</v>
      </c>
      <c r="I113" s="16" t="s">
        <v>31</v>
      </c>
      <c r="J113" s="61">
        <v>14.96</v>
      </c>
      <c r="K113" s="41">
        <f t="shared" si="51"/>
        <v>29.92</v>
      </c>
      <c r="L113" s="41">
        <v>44</v>
      </c>
      <c r="M113" s="41">
        <f t="shared" si="52"/>
        <v>88</v>
      </c>
      <c r="N113" s="61">
        <f t="shared" si="58"/>
        <v>58.96</v>
      </c>
      <c r="O113" s="4">
        <f t="shared" si="54"/>
        <v>117.92</v>
      </c>
      <c r="P113" s="10"/>
    </row>
    <row r="114" spans="1:16" ht="16" thickBot="1" x14ac:dyDescent="0.4">
      <c r="A114" s="36" t="str">
        <f>IF(I114&lt;&gt;"",1+MAX($A$1:A113),"")</f>
        <v/>
      </c>
      <c r="B114" s="51"/>
      <c r="C114" s="50"/>
      <c r="D114" s="24"/>
      <c r="E114" s="25"/>
      <c r="F114" s="9"/>
      <c r="G114" s="9"/>
      <c r="H114" s="9"/>
      <c r="J114" s="41"/>
      <c r="K114" s="41"/>
      <c r="L114" s="41"/>
      <c r="M114" s="41"/>
      <c r="N114" s="9"/>
      <c r="O114" s="9"/>
      <c r="P114" s="10"/>
    </row>
    <row r="115" spans="1:16" s="75" customFormat="1" ht="16" thickBot="1" x14ac:dyDescent="0.4">
      <c r="A115" s="78" t="str">
        <f>IF(I115&lt;&gt;"",1+MAX($A$1:A114),"")</f>
        <v/>
      </c>
      <c r="B115" s="79"/>
      <c r="C115" s="79"/>
      <c r="D115" s="79" t="s">
        <v>127</v>
      </c>
      <c r="E115" s="80" t="s">
        <v>40</v>
      </c>
      <c r="F115" s="81"/>
      <c r="G115" s="82"/>
      <c r="H115" s="82"/>
      <c r="I115" s="82"/>
      <c r="J115" s="82"/>
      <c r="K115" s="82"/>
      <c r="L115" s="82"/>
      <c r="M115" s="82"/>
      <c r="N115" s="82"/>
      <c r="O115" s="82"/>
      <c r="P115" s="83">
        <f>SUM(O119:O170)</f>
        <v>26143.831999999999</v>
      </c>
    </row>
    <row r="116" spans="1:16" x14ac:dyDescent="0.35">
      <c r="A116" s="36" t="str">
        <f>IF(I116&lt;&gt;"",1+MAX($A$1:A115),"")</f>
        <v/>
      </c>
      <c r="B116" s="51"/>
      <c r="C116" s="50"/>
      <c r="D116" s="9"/>
      <c r="E116" s="52"/>
      <c r="F116" s="6"/>
      <c r="G116" s="86"/>
      <c r="H116" s="86"/>
      <c r="I116" s="86"/>
      <c r="J116" s="86"/>
      <c r="K116" s="41"/>
      <c r="L116" s="41"/>
      <c r="M116" s="41"/>
      <c r="N116" s="3"/>
      <c r="O116" s="4"/>
      <c r="P116" s="10"/>
    </row>
    <row r="117" spans="1:16" x14ac:dyDescent="0.35">
      <c r="A117" s="36" t="str">
        <f>IF(I117&lt;&gt;"",1+MAX($A$1:A116),"")</f>
        <v/>
      </c>
      <c r="B117" s="51"/>
      <c r="C117" s="50"/>
      <c r="D117" s="9"/>
      <c r="E117" s="60" t="s">
        <v>128</v>
      </c>
      <c r="F117" s="6"/>
      <c r="G117" s="86" t="s">
        <v>129</v>
      </c>
      <c r="H117" s="86"/>
      <c r="I117" s="86"/>
      <c r="J117" s="86"/>
      <c r="K117" s="41"/>
      <c r="L117" s="41"/>
      <c r="M117" s="41"/>
      <c r="N117" s="3"/>
      <c r="O117" s="4"/>
      <c r="P117" s="10"/>
    </row>
    <row r="118" spans="1:16" x14ac:dyDescent="0.35">
      <c r="A118" s="36" t="str">
        <f>IF(I118&lt;&gt;"",1+MAX($A$1:A117),"")</f>
        <v/>
      </c>
      <c r="B118" s="51"/>
      <c r="C118" s="50"/>
      <c r="D118" s="9"/>
      <c r="E118" s="52"/>
      <c r="F118" s="6"/>
      <c r="G118" s="86"/>
      <c r="H118" s="86"/>
      <c r="I118" s="86"/>
      <c r="J118" s="86"/>
      <c r="K118" s="41"/>
      <c r="L118" s="41"/>
      <c r="M118" s="41"/>
      <c r="N118" s="3"/>
      <c r="O118" s="4"/>
      <c r="P118" s="10"/>
    </row>
    <row r="119" spans="1:16" s="9" customFormat="1" ht="24.75" customHeight="1" x14ac:dyDescent="0.35">
      <c r="A119" s="36">
        <f>IF(I119&lt;&gt;"",1+MAX($A$1:A118),"")</f>
        <v>82</v>
      </c>
      <c r="B119" s="38" t="s">
        <v>130</v>
      </c>
      <c r="C119" s="38" t="s">
        <v>130</v>
      </c>
      <c r="E119" s="33" t="s">
        <v>131</v>
      </c>
      <c r="F119" s="6">
        <v>20.47</v>
      </c>
      <c r="G119" s="1">
        <v>0.1</v>
      </c>
      <c r="H119" s="2">
        <f t="shared" ref="H119:H127" si="59">F119*(1+G119)</f>
        <v>22.516999999999999</v>
      </c>
      <c r="I119" s="16" t="s">
        <v>26</v>
      </c>
      <c r="J119" s="65">
        <v>4.62</v>
      </c>
      <c r="K119" s="66">
        <f t="shared" ref="K119:K127" si="60">J119*H119</f>
        <v>104.02854000000001</v>
      </c>
      <c r="L119" s="66">
        <v>6.38</v>
      </c>
      <c r="M119" s="66">
        <f t="shared" ref="M119:M127" si="61">L119*H119</f>
        <v>143.65845999999999</v>
      </c>
      <c r="N119" s="65">
        <v>11</v>
      </c>
      <c r="O119" s="4">
        <f t="shared" ref="O119:O127" si="62">N119*H119</f>
        <v>247.68699999999998</v>
      </c>
      <c r="P119" s="10"/>
    </row>
    <row r="120" spans="1:16" s="9" customFormat="1" ht="24.75" customHeight="1" x14ac:dyDescent="0.35">
      <c r="A120" s="36">
        <f>IF(I120&lt;&gt;"",1+MAX($A$1:A119),"")</f>
        <v>83</v>
      </c>
      <c r="B120" s="38" t="s">
        <v>130</v>
      </c>
      <c r="C120" s="38" t="s">
        <v>130</v>
      </c>
      <c r="E120" s="33" t="s">
        <v>132</v>
      </c>
      <c r="F120" s="6">
        <v>1.99</v>
      </c>
      <c r="G120" s="1">
        <v>0.1</v>
      </c>
      <c r="H120" s="2">
        <f t="shared" si="59"/>
        <v>2.1890000000000001</v>
      </c>
      <c r="I120" s="16" t="s">
        <v>26</v>
      </c>
      <c r="J120" s="65">
        <v>5.46</v>
      </c>
      <c r="K120" s="66">
        <f t="shared" si="60"/>
        <v>11.95194</v>
      </c>
      <c r="L120" s="66">
        <v>7.5399999999999991</v>
      </c>
      <c r="M120" s="66">
        <f t="shared" si="61"/>
        <v>16.50506</v>
      </c>
      <c r="N120" s="65">
        <v>13</v>
      </c>
      <c r="O120" s="4">
        <f t="shared" si="62"/>
        <v>28.457000000000001</v>
      </c>
      <c r="P120" s="10"/>
    </row>
    <row r="121" spans="1:16" s="9" customFormat="1" ht="24.75" customHeight="1" x14ac:dyDescent="0.35">
      <c r="A121" s="36">
        <f>IF(I121&lt;&gt;"",1+MAX($A$1:A120),"")</f>
        <v>84</v>
      </c>
      <c r="B121" s="38" t="s">
        <v>130</v>
      </c>
      <c r="C121" s="38" t="s">
        <v>130</v>
      </c>
      <c r="E121" s="33" t="s">
        <v>133</v>
      </c>
      <c r="F121" s="6">
        <v>105.72</v>
      </c>
      <c r="G121" s="1">
        <v>0.1</v>
      </c>
      <c r="H121" s="2">
        <f t="shared" si="59"/>
        <v>116.292</v>
      </c>
      <c r="I121" s="16" t="s">
        <v>26</v>
      </c>
      <c r="J121" s="65">
        <v>6.3</v>
      </c>
      <c r="K121" s="66">
        <f t="shared" si="60"/>
        <v>732.63959999999997</v>
      </c>
      <c r="L121" s="66">
        <v>8.6999999999999993</v>
      </c>
      <c r="M121" s="66">
        <f t="shared" si="61"/>
        <v>1011.7403999999999</v>
      </c>
      <c r="N121" s="65">
        <v>15</v>
      </c>
      <c r="O121" s="4">
        <f t="shared" si="62"/>
        <v>1744.38</v>
      </c>
      <c r="P121" s="10"/>
    </row>
    <row r="122" spans="1:16" s="9" customFormat="1" ht="24.75" customHeight="1" x14ac:dyDescent="0.35">
      <c r="A122" s="36">
        <f>IF(I122&lt;&gt;"",1+MAX($A$1:A121),"")</f>
        <v>85</v>
      </c>
      <c r="B122" s="38" t="s">
        <v>130</v>
      </c>
      <c r="C122" s="38" t="s">
        <v>130</v>
      </c>
      <c r="E122" s="33" t="s">
        <v>134</v>
      </c>
      <c r="F122" s="6">
        <v>21.85</v>
      </c>
      <c r="G122" s="1">
        <v>0.1</v>
      </c>
      <c r="H122" s="2">
        <f t="shared" si="59"/>
        <v>24.035000000000004</v>
      </c>
      <c r="I122" s="16" t="s">
        <v>26</v>
      </c>
      <c r="J122" s="65">
        <v>7.14</v>
      </c>
      <c r="K122" s="66">
        <f t="shared" si="60"/>
        <v>171.60990000000001</v>
      </c>
      <c r="L122" s="66">
        <v>9.86</v>
      </c>
      <c r="M122" s="66">
        <f t="shared" si="61"/>
        <v>236.98510000000002</v>
      </c>
      <c r="N122" s="65">
        <v>17</v>
      </c>
      <c r="O122" s="4">
        <f t="shared" si="62"/>
        <v>408.59500000000008</v>
      </c>
      <c r="P122" s="10"/>
    </row>
    <row r="123" spans="1:16" s="9" customFormat="1" ht="24.75" customHeight="1" x14ac:dyDescent="0.35">
      <c r="A123" s="36">
        <f>IF(I123&lt;&gt;"",1+MAX($A$1:A122),"")</f>
        <v>86</v>
      </c>
      <c r="B123" s="38" t="s">
        <v>130</v>
      </c>
      <c r="C123" s="38" t="s">
        <v>130</v>
      </c>
      <c r="E123" s="33" t="s">
        <v>135</v>
      </c>
      <c r="F123" s="6">
        <v>25.43</v>
      </c>
      <c r="G123" s="1">
        <v>0.1</v>
      </c>
      <c r="H123" s="2">
        <f t="shared" si="59"/>
        <v>27.973000000000003</v>
      </c>
      <c r="I123" s="16" t="s">
        <v>26</v>
      </c>
      <c r="J123" s="65">
        <v>7.9799999999999995</v>
      </c>
      <c r="K123" s="66">
        <f t="shared" si="60"/>
        <v>223.22454000000002</v>
      </c>
      <c r="L123" s="66">
        <v>11.02</v>
      </c>
      <c r="M123" s="66">
        <f t="shared" si="61"/>
        <v>308.26246000000003</v>
      </c>
      <c r="N123" s="65">
        <v>19</v>
      </c>
      <c r="O123" s="4">
        <f t="shared" si="62"/>
        <v>531.48700000000008</v>
      </c>
      <c r="P123" s="10"/>
    </row>
    <row r="124" spans="1:16" s="9" customFormat="1" ht="24.75" customHeight="1" x14ac:dyDescent="0.35">
      <c r="A124" s="36">
        <f>IF(I124&lt;&gt;"",1+MAX($A$1:A123),"")</f>
        <v>87</v>
      </c>
      <c r="B124" s="38" t="s">
        <v>130</v>
      </c>
      <c r="C124" s="38" t="s">
        <v>130</v>
      </c>
      <c r="E124" s="33" t="s">
        <v>136</v>
      </c>
      <c r="F124" s="6">
        <v>66.41</v>
      </c>
      <c r="G124" s="1">
        <v>0.1</v>
      </c>
      <c r="H124" s="2">
        <f t="shared" si="59"/>
        <v>73.051000000000002</v>
      </c>
      <c r="I124" s="16" t="s">
        <v>26</v>
      </c>
      <c r="J124" s="65">
        <v>9.24</v>
      </c>
      <c r="K124" s="66">
        <f t="shared" si="60"/>
        <v>674.99124000000006</v>
      </c>
      <c r="L124" s="66">
        <v>12.76</v>
      </c>
      <c r="M124" s="66">
        <f t="shared" si="61"/>
        <v>932.13076000000001</v>
      </c>
      <c r="N124" s="65">
        <v>22</v>
      </c>
      <c r="O124" s="4">
        <f t="shared" si="62"/>
        <v>1607.1220000000001</v>
      </c>
      <c r="P124" s="10"/>
    </row>
    <row r="125" spans="1:16" s="9" customFormat="1" ht="24.75" customHeight="1" x14ac:dyDescent="0.35">
      <c r="A125" s="36">
        <f>IF(I125&lt;&gt;"",1+MAX($A$1:A124),"")</f>
        <v>88</v>
      </c>
      <c r="B125" s="38" t="s">
        <v>130</v>
      </c>
      <c r="C125" s="38" t="s">
        <v>130</v>
      </c>
      <c r="E125" s="33" t="s">
        <v>137</v>
      </c>
      <c r="F125" s="6">
        <v>28.3</v>
      </c>
      <c r="G125" s="1">
        <v>0.1</v>
      </c>
      <c r="H125" s="2">
        <f t="shared" si="59"/>
        <v>31.130000000000003</v>
      </c>
      <c r="I125" s="16" t="s">
        <v>26</v>
      </c>
      <c r="J125" s="65">
        <v>10.5</v>
      </c>
      <c r="K125" s="66">
        <f t="shared" si="60"/>
        <v>326.86500000000001</v>
      </c>
      <c r="L125" s="66">
        <v>14.499999999999998</v>
      </c>
      <c r="M125" s="66">
        <f t="shared" si="61"/>
        <v>451.38499999999999</v>
      </c>
      <c r="N125" s="65">
        <v>25</v>
      </c>
      <c r="O125" s="4">
        <f t="shared" si="62"/>
        <v>778.25000000000011</v>
      </c>
      <c r="P125" s="10"/>
    </row>
    <row r="126" spans="1:16" s="9" customFormat="1" ht="24.75" customHeight="1" x14ac:dyDescent="0.35">
      <c r="A126" s="36">
        <f>IF(I126&lt;&gt;"",1+MAX($A$1:A125),"")</f>
        <v>89</v>
      </c>
      <c r="B126" s="38" t="s">
        <v>130</v>
      </c>
      <c r="C126" s="38" t="s">
        <v>130</v>
      </c>
      <c r="E126" s="33" t="s">
        <v>138</v>
      </c>
      <c r="F126" s="6">
        <v>1.42</v>
      </c>
      <c r="G126" s="1">
        <v>0.1</v>
      </c>
      <c r="H126" s="2">
        <f t="shared" si="59"/>
        <v>1.5620000000000001</v>
      </c>
      <c r="I126" s="16" t="s">
        <v>26</v>
      </c>
      <c r="J126" s="65">
        <v>11.76</v>
      </c>
      <c r="K126" s="66">
        <f t="shared" si="60"/>
        <v>18.369119999999999</v>
      </c>
      <c r="L126" s="66">
        <v>16.239999999999998</v>
      </c>
      <c r="M126" s="66">
        <f t="shared" si="61"/>
        <v>25.366879999999998</v>
      </c>
      <c r="N126" s="65">
        <v>28</v>
      </c>
      <c r="O126" s="4">
        <f t="shared" si="62"/>
        <v>43.736000000000004</v>
      </c>
      <c r="P126" s="10"/>
    </row>
    <row r="127" spans="1:16" s="9" customFormat="1" ht="24.75" customHeight="1" x14ac:dyDescent="0.35">
      <c r="A127" s="36">
        <f>IF(I127&lt;&gt;"",1+MAX($A$1:A126),"")</f>
        <v>90</v>
      </c>
      <c r="B127" s="38" t="s">
        <v>130</v>
      </c>
      <c r="C127" s="38" t="s">
        <v>130</v>
      </c>
      <c r="E127" s="33" t="s">
        <v>139</v>
      </c>
      <c r="F127" s="6">
        <v>14.44</v>
      </c>
      <c r="G127" s="1">
        <v>0.1</v>
      </c>
      <c r="H127" s="2">
        <f t="shared" si="59"/>
        <v>15.884</v>
      </c>
      <c r="I127" s="16" t="s">
        <v>26</v>
      </c>
      <c r="J127" s="65">
        <v>13.44</v>
      </c>
      <c r="K127" s="66">
        <f t="shared" si="60"/>
        <v>213.48096000000001</v>
      </c>
      <c r="L127" s="66">
        <v>18.559999999999999</v>
      </c>
      <c r="M127" s="66">
        <f t="shared" si="61"/>
        <v>294.80703999999997</v>
      </c>
      <c r="N127" s="65">
        <v>32</v>
      </c>
      <c r="O127" s="4">
        <f t="shared" si="62"/>
        <v>508.28800000000001</v>
      </c>
      <c r="P127" s="10"/>
    </row>
    <row r="128" spans="1:16" s="9" customFormat="1" ht="24.75" customHeight="1" x14ac:dyDescent="0.35">
      <c r="A128" s="36">
        <f>IF(I128&lt;&gt;"",1+MAX($A$1:A127),"")</f>
        <v>91</v>
      </c>
      <c r="B128" s="38" t="s">
        <v>130</v>
      </c>
      <c r="C128" s="38" t="s">
        <v>140</v>
      </c>
      <c r="E128" s="33" t="s">
        <v>141</v>
      </c>
      <c r="F128" s="6">
        <v>3</v>
      </c>
      <c r="G128" s="1">
        <v>0.1</v>
      </c>
      <c r="H128" s="2">
        <f>F128*(1+G128)</f>
        <v>3.3000000000000003</v>
      </c>
      <c r="I128" s="16" t="s">
        <v>26</v>
      </c>
      <c r="J128" s="65">
        <v>3.78</v>
      </c>
      <c r="K128" s="66">
        <f>J128*H128</f>
        <v>12.474</v>
      </c>
      <c r="L128" s="66">
        <v>5.22</v>
      </c>
      <c r="M128" s="66">
        <f>L128*H128</f>
        <v>17.225999999999999</v>
      </c>
      <c r="N128" s="65">
        <v>9</v>
      </c>
      <c r="O128" s="4">
        <f>N128*H128</f>
        <v>29.700000000000003</v>
      </c>
      <c r="P128" s="10"/>
    </row>
    <row r="129" spans="1:16" s="9" customFormat="1" ht="24.75" customHeight="1" x14ac:dyDescent="0.35">
      <c r="A129" s="36">
        <f>IF(I129&lt;&gt;"",1+MAX($A$1:A128),"")</f>
        <v>92</v>
      </c>
      <c r="B129" s="38" t="s">
        <v>130</v>
      </c>
      <c r="C129" s="38" t="s">
        <v>140</v>
      </c>
      <c r="E129" s="33" t="s">
        <v>142</v>
      </c>
      <c r="F129" s="6">
        <v>30</v>
      </c>
      <c r="G129" s="1">
        <v>0.1</v>
      </c>
      <c r="H129" s="2">
        <f>F129*(1+G129)</f>
        <v>33</v>
      </c>
      <c r="I129" s="16" t="s">
        <v>26</v>
      </c>
      <c r="J129" s="65">
        <v>3.78</v>
      </c>
      <c r="K129" s="66">
        <f>J129*H129</f>
        <v>124.74</v>
      </c>
      <c r="L129" s="66">
        <v>5.22</v>
      </c>
      <c r="M129" s="66">
        <f>L129*H129</f>
        <v>172.26</v>
      </c>
      <c r="N129" s="65">
        <v>9</v>
      </c>
      <c r="O129" s="4">
        <f>N129*H129</f>
        <v>297</v>
      </c>
      <c r="P129" s="10"/>
    </row>
    <row r="130" spans="1:16" s="9" customFormat="1" ht="24.75" customHeight="1" x14ac:dyDescent="0.35">
      <c r="A130" s="36">
        <f>IF(I130&lt;&gt;"",1+MAX($A$1:A129),"")</f>
        <v>93</v>
      </c>
      <c r="B130" s="38" t="s">
        <v>130</v>
      </c>
      <c r="C130" s="38" t="s">
        <v>140</v>
      </c>
      <c r="E130" s="33" t="s">
        <v>143</v>
      </c>
      <c r="F130" s="6">
        <v>40</v>
      </c>
      <c r="G130" s="1">
        <v>0.1</v>
      </c>
      <c r="H130" s="2">
        <f>F130*(1+G130)</f>
        <v>44</v>
      </c>
      <c r="I130" s="16" t="s">
        <v>26</v>
      </c>
      <c r="J130" s="65">
        <v>4.62</v>
      </c>
      <c r="K130" s="66">
        <f>J130*H130</f>
        <v>203.28</v>
      </c>
      <c r="L130" s="66">
        <v>6.38</v>
      </c>
      <c r="M130" s="66">
        <f>L130*H130</f>
        <v>280.71999999999997</v>
      </c>
      <c r="N130" s="65">
        <v>11</v>
      </c>
      <c r="O130" s="4">
        <f>N130*H130</f>
        <v>484</v>
      </c>
      <c r="P130" s="10"/>
    </row>
    <row r="131" spans="1:16" x14ac:dyDescent="0.35">
      <c r="A131" s="36" t="str">
        <f>IF(I131&lt;&gt;"",1+MAX($A$1:A130),"")</f>
        <v/>
      </c>
      <c r="B131" s="51"/>
      <c r="C131" s="50"/>
      <c r="D131" s="9"/>
      <c r="E131" s="52"/>
      <c r="F131" s="6"/>
      <c r="G131" s="1"/>
      <c r="H131" s="2"/>
      <c r="I131" s="16"/>
      <c r="J131" s="41"/>
      <c r="K131" s="41"/>
      <c r="L131" s="41"/>
      <c r="M131" s="41"/>
      <c r="N131" s="3"/>
      <c r="O131" s="4"/>
      <c r="P131" s="10"/>
    </row>
    <row r="132" spans="1:16" x14ac:dyDescent="0.35">
      <c r="A132" s="36" t="str">
        <f>IF(I132&lt;&gt;"",1+MAX($A$1:A131),"")</f>
        <v/>
      </c>
      <c r="B132" s="51"/>
      <c r="C132" s="50"/>
      <c r="D132" s="9"/>
      <c r="E132" s="58" t="s">
        <v>144</v>
      </c>
      <c r="F132" s="6"/>
      <c r="G132" s="1"/>
      <c r="H132" s="2"/>
      <c r="I132" s="16"/>
      <c r="J132" s="41"/>
      <c r="K132" s="41"/>
      <c r="L132" s="41"/>
      <c r="M132" s="41"/>
      <c r="N132" s="3"/>
      <c r="O132" s="4"/>
      <c r="P132" s="10"/>
    </row>
    <row r="133" spans="1:16" s="9" customFormat="1" ht="24.75" customHeight="1" x14ac:dyDescent="0.35">
      <c r="A133" s="36">
        <f>IF(I133&lt;&gt;"",1+MAX($A$1:A132),"")</f>
        <v>94</v>
      </c>
      <c r="B133" s="38" t="s">
        <v>130</v>
      </c>
      <c r="C133" s="38" t="s">
        <v>130</v>
      </c>
      <c r="E133" s="33" t="s">
        <v>145</v>
      </c>
      <c r="F133" s="6">
        <v>2</v>
      </c>
      <c r="G133" s="1">
        <v>0</v>
      </c>
      <c r="H133" s="2">
        <f t="shared" ref="H133:H146" si="63">F133*(1+G133)</f>
        <v>2</v>
      </c>
      <c r="I133" s="16" t="s">
        <v>31</v>
      </c>
      <c r="J133" s="65">
        <v>9.75</v>
      </c>
      <c r="K133" s="41">
        <f t="shared" ref="K133:K146" si="64">J133*H133</f>
        <v>19.5</v>
      </c>
      <c r="L133" s="41">
        <v>15</v>
      </c>
      <c r="M133" s="41">
        <f t="shared" ref="M133:M146" si="65">L133*H133</f>
        <v>30</v>
      </c>
      <c r="N133" s="65">
        <f t="shared" ref="N133:N146" si="66">J133+L133</f>
        <v>24.75</v>
      </c>
      <c r="O133" s="4">
        <f t="shared" ref="O133:O146" si="67">N133*H133</f>
        <v>49.5</v>
      </c>
      <c r="P133" s="10"/>
    </row>
    <row r="134" spans="1:16" s="9" customFormat="1" ht="24.75" customHeight="1" x14ac:dyDescent="0.35">
      <c r="A134" s="36">
        <f>IF(I134&lt;&gt;"",1+MAX($A$1:A133),"")</f>
        <v>95</v>
      </c>
      <c r="B134" s="38" t="s">
        <v>130</v>
      </c>
      <c r="C134" s="38" t="s">
        <v>130</v>
      </c>
      <c r="E134" s="33" t="s">
        <v>146</v>
      </c>
      <c r="F134" s="6">
        <v>17</v>
      </c>
      <c r="G134" s="1">
        <v>0</v>
      </c>
      <c r="H134" s="2">
        <f t="shared" si="63"/>
        <v>17</v>
      </c>
      <c r="I134" s="16" t="s">
        <v>31</v>
      </c>
      <c r="J134" s="65">
        <v>13</v>
      </c>
      <c r="K134" s="41">
        <f t="shared" si="64"/>
        <v>221</v>
      </c>
      <c r="L134" s="41">
        <v>20</v>
      </c>
      <c r="M134" s="41">
        <f t="shared" si="65"/>
        <v>340</v>
      </c>
      <c r="N134" s="65">
        <f t="shared" si="66"/>
        <v>33</v>
      </c>
      <c r="O134" s="4">
        <f t="shared" si="67"/>
        <v>561</v>
      </c>
      <c r="P134" s="10"/>
    </row>
    <row r="135" spans="1:16" s="9" customFormat="1" ht="24.75" customHeight="1" x14ac:dyDescent="0.35">
      <c r="A135" s="36">
        <f>IF(I135&lt;&gt;"",1+MAX($A$1:A134),"")</f>
        <v>96</v>
      </c>
      <c r="B135" s="38" t="s">
        <v>130</v>
      </c>
      <c r="C135" s="38" t="s">
        <v>130</v>
      </c>
      <c r="E135" s="33" t="s">
        <v>147</v>
      </c>
      <c r="F135" s="6">
        <v>2</v>
      </c>
      <c r="G135" s="1">
        <v>0</v>
      </c>
      <c r="H135" s="2">
        <f t="shared" si="63"/>
        <v>2</v>
      </c>
      <c r="I135" s="16" t="s">
        <v>31</v>
      </c>
      <c r="J135" s="65">
        <v>14.3</v>
      </c>
      <c r="K135" s="41">
        <f t="shared" si="64"/>
        <v>28.6</v>
      </c>
      <c r="L135" s="41">
        <v>22</v>
      </c>
      <c r="M135" s="41">
        <f t="shared" si="65"/>
        <v>44</v>
      </c>
      <c r="N135" s="65">
        <f t="shared" si="66"/>
        <v>36.299999999999997</v>
      </c>
      <c r="O135" s="4">
        <f t="shared" si="67"/>
        <v>72.599999999999994</v>
      </c>
      <c r="P135" s="10"/>
    </row>
    <row r="136" spans="1:16" s="9" customFormat="1" ht="24.75" customHeight="1" x14ac:dyDescent="0.35">
      <c r="A136" s="36">
        <f>IF(I136&lt;&gt;"",1+MAX($A$1:A135),"")</f>
        <v>97</v>
      </c>
      <c r="B136" s="38" t="s">
        <v>130</v>
      </c>
      <c r="C136" s="38" t="s">
        <v>130</v>
      </c>
      <c r="E136" s="33" t="s">
        <v>148</v>
      </c>
      <c r="F136" s="6">
        <v>2</v>
      </c>
      <c r="G136" s="1">
        <v>0</v>
      </c>
      <c r="H136" s="2">
        <f t="shared" si="63"/>
        <v>2</v>
      </c>
      <c r="I136" s="16" t="s">
        <v>31</v>
      </c>
      <c r="J136" s="65">
        <v>19.5</v>
      </c>
      <c r="K136" s="41">
        <f t="shared" si="64"/>
        <v>39</v>
      </c>
      <c r="L136" s="41">
        <v>30</v>
      </c>
      <c r="M136" s="41">
        <f t="shared" si="65"/>
        <v>60</v>
      </c>
      <c r="N136" s="65">
        <f t="shared" si="66"/>
        <v>49.5</v>
      </c>
      <c r="O136" s="4">
        <f t="shared" si="67"/>
        <v>99</v>
      </c>
      <c r="P136" s="10"/>
    </row>
    <row r="137" spans="1:16" s="9" customFormat="1" ht="24.75" customHeight="1" x14ac:dyDescent="0.35">
      <c r="A137" s="36">
        <f>IF(I137&lt;&gt;"",1+MAX($A$1:A136),"")</f>
        <v>98</v>
      </c>
      <c r="B137" s="38" t="s">
        <v>130</v>
      </c>
      <c r="C137" s="38" t="s">
        <v>130</v>
      </c>
      <c r="E137" s="33" t="s">
        <v>149</v>
      </c>
      <c r="F137" s="6">
        <v>1</v>
      </c>
      <c r="G137" s="1">
        <v>0</v>
      </c>
      <c r="H137" s="2">
        <f t="shared" si="63"/>
        <v>1</v>
      </c>
      <c r="I137" s="16" t="s">
        <v>31</v>
      </c>
      <c r="J137" s="65">
        <v>16.25</v>
      </c>
      <c r="K137" s="41">
        <f t="shared" si="64"/>
        <v>16.25</v>
      </c>
      <c r="L137" s="41">
        <v>25</v>
      </c>
      <c r="M137" s="41">
        <f t="shared" si="65"/>
        <v>25</v>
      </c>
      <c r="N137" s="65">
        <f t="shared" si="66"/>
        <v>41.25</v>
      </c>
      <c r="O137" s="4">
        <f t="shared" si="67"/>
        <v>41.25</v>
      </c>
      <c r="P137" s="10"/>
    </row>
    <row r="138" spans="1:16" s="9" customFormat="1" ht="24.75" customHeight="1" x14ac:dyDescent="0.35">
      <c r="A138" s="36">
        <f>IF(I138&lt;&gt;"",1+MAX($A$1:A137),"")</f>
        <v>99</v>
      </c>
      <c r="B138" s="38" t="s">
        <v>130</v>
      </c>
      <c r="C138" s="38" t="s">
        <v>130</v>
      </c>
      <c r="E138" s="33" t="s">
        <v>150</v>
      </c>
      <c r="F138" s="6">
        <v>4</v>
      </c>
      <c r="G138" s="1">
        <v>0</v>
      </c>
      <c r="H138" s="2">
        <f t="shared" si="63"/>
        <v>4</v>
      </c>
      <c r="I138" s="16" t="s">
        <v>31</v>
      </c>
      <c r="J138" s="65">
        <v>22.1</v>
      </c>
      <c r="K138" s="41">
        <f t="shared" si="64"/>
        <v>88.4</v>
      </c>
      <c r="L138" s="41">
        <v>34</v>
      </c>
      <c r="M138" s="41">
        <f t="shared" si="65"/>
        <v>136</v>
      </c>
      <c r="N138" s="65">
        <f t="shared" si="66"/>
        <v>56.1</v>
      </c>
      <c r="O138" s="4">
        <f t="shared" si="67"/>
        <v>224.4</v>
      </c>
      <c r="P138" s="10"/>
    </row>
    <row r="139" spans="1:16" s="9" customFormat="1" ht="24.75" customHeight="1" x14ac:dyDescent="0.35">
      <c r="A139" s="36">
        <f>IF(I139&lt;&gt;"",1+MAX($A$1:A138),"")</f>
        <v>100</v>
      </c>
      <c r="B139" s="38" t="s">
        <v>130</v>
      </c>
      <c r="C139" s="38" t="s">
        <v>130</v>
      </c>
      <c r="E139" s="33" t="s">
        <v>151</v>
      </c>
      <c r="F139" s="6">
        <v>1</v>
      </c>
      <c r="G139" s="1">
        <v>0</v>
      </c>
      <c r="H139" s="2">
        <f t="shared" si="63"/>
        <v>1</v>
      </c>
      <c r="I139" s="16" t="s">
        <v>31</v>
      </c>
      <c r="J139" s="65">
        <v>16.900000000000002</v>
      </c>
      <c r="K139" s="41">
        <f t="shared" si="64"/>
        <v>16.900000000000002</v>
      </c>
      <c r="L139" s="41">
        <v>26</v>
      </c>
      <c r="M139" s="41">
        <f t="shared" si="65"/>
        <v>26</v>
      </c>
      <c r="N139" s="65">
        <f t="shared" si="66"/>
        <v>42.900000000000006</v>
      </c>
      <c r="O139" s="4">
        <f t="shared" si="67"/>
        <v>42.900000000000006</v>
      </c>
      <c r="P139" s="10"/>
    </row>
    <row r="140" spans="1:16" s="9" customFormat="1" ht="24.75" customHeight="1" x14ac:dyDescent="0.35">
      <c r="A140" s="36">
        <f>IF(I140&lt;&gt;"",1+MAX($A$1:A139),"")</f>
        <v>101</v>
      </c>
      <c r="B140" s="38" t="s">
        <v>130</v>
      </c>
      <c r="C140" s="38" t="s">
        <v>130</v>
      </c>
      <c r="E140" s="33" t="s">
        <v>152</v>
      </c>
      <c r="F140" s="6">
        <v>1</v>
      </c>
      <c r="G140" s="1">
        <v>0</v>
      </c>
      <c r="H140" s="2">
        <f t="shared" si="63"/>
        <v>1</v>
      </c>
      <c r="I140" s="16" t="s">
        <v>31</v>
      </c>
      <c r="J140" s="65">
        <v>19.5</v>
      </c>
      <c r="K140" s="41">
        <f t="shared" si="64"/>
        <v>19.5</v>
      </c>
      <c r="L140" s="41">
        <v>30</v>
      </c>
      <c r="M140" s="41">
        <f t="shared" si="65"/>
        <v>30</v>
      </c>
      <c r="N140" s="65">
        <f t="shared" si="66"/>
        <v>49.5</v>
      </c>
      <c r="O140" s="4">
        <f t="shared" si="67"/>
        <v>49.5</v>
      </c>
      <c r="P140" s="10"/>
    </row>
    <row r="141" spans="1:16" s="9" customFormat="1" ht="24.75" customHeight="1" x14ac:dyDescent="0.35">
      <c r="A141" s="36">
        <f>IF(I141&lt;&gt;"",1+MAX($A$1:A140),"")</f>
        <v>102</v>
      </c>
      <c r="B141" s="38" t="s">
        <v>130</v>
      </c>
      <c r="C141" s="38" t="s">
        <v>130</v>
      </c>
      <c r="E141" s="33" t="s">
        <v>153</v>
      </c>
      <c r="F141" s="6">
        <v>2</v>
      </c>
      <c r="G141" s="1">
        <v>0</v>
      </c>
      <c r="H141" s="2">
        <f t="shared" si="63"/>
        <v>2</v>
      </c>
      <c r="I141" s="16" t="s">
        <v>31</v>
      </c>
      <c r="J141" s="65">
        <v>22.75</v>
      </c>
      <c r="K141" s="41">
        <f t="shared" si="64"/>
        <v>45.5</v>
      </c>
      <c r="L141" s="41">
        <v>35</v>
      </c>
      <c r="M141" s="41">
        <f t="shared" si="65"/>
        <v>70</v>
      </c>
      <c r="N141" s="65">
        <f t="shared" si="66"/>
        <v>57.75</v>
      </c>
      <c r="O141" s="4">
        <f t="shared" si="67"/>
        <v>115.5</v>
      </c>
      <c r="P141" s="10"/>
    </row>
    <row r="142" spans="1:16" s="9" customFormat="1" ht="24.75" customHeight="1" x14ac:dyDescent="0.35">
      <c r="A142" s="36">
        <f>IF(I142&lt;&gt;"",1+MAX($A$1:A141),"")</f>
        <v>103</v>
      </c>
      <c r="B142" s="38" t="s">
        <v>130</v>
      </c>
      <c r="C142" s="38" t="s">
        <v>130</v>
      </c>
      <c r="E142" s="33" t="s">
        <v>154</v>
      </c>
      <c r="F142" s="6">
        <v>1</v>
      </c>
      <c r="G142" s="1">
        <v>0</v>
      </c>
      <c r="H142" s="2">
        <f t="shared" si="63"/>
        <v>1</v>
      </c>
      <c r="I142" s="16" t="s">
        <v>31</v>
      </c>
      <c r="J142" s="65">
        <v>22.75</v>
      </c>
      <c r="K142" s="41">
        <f t="shared" si="64"/>
        <v>22.75</v>
      </c>
      <c r="L142" s="41">
        <v>35</v>
      </c>
      <c r="M142" s="41">
        <f t="shared" si="65"/>
        <v>35</v>
      </c>
      <c r="N142" s="65">
        <f t="shared" si="66"/>
        <v>57.75</v>
      </c>
      <c r="O142" s="4">
        <f t="shared" si="67"/>
        <v>57.75</v>
      </c>
      <c r="P142" s="10"/>
    </row>
    <row r="143" spans="1:16" s="9" customFormat="1" ht="24.75" customHeight="1" x14ac:dyDescent="0.35">
      <c r="A143" s="36">
        <f>IF(I143&lt;&gt;"",1+MAX($A$1:A142),"")</f>
        <v>104</v>
      </c>
      <c r="B143" s="38" t="s">
        <v>130</v>
      </c>
      <c r="C143" s="38" t="s">
        <v>130</v>
      </c>
      <c r="E143" s="33" t="s">
        <v>155</v>
      </c>
      <c r="F143" s="6">
        <v>1</v>
      </c>
      <c r="G143" s="1">
        <v>0</v>
      </c>
      <c r="H143" s="2">
        <f t="shared" si="63"/>
        <v>1</v>
      </c>
      <c r="I143" s="16" t="s">
        <v>31</v>
      </c>
      <c r="J143" s="65">
        <v>22.75</v>
      </c>
      <c r="K143" s="41">
        <f t="shared" si="64"/>
        <v>22.75</v>
      </c>
      <c r="L143" s="41">
        <v>35</v>
      </c>
      <c r="M143" s="41">
        <f t="shared" si="65"/>
        <v>35</v>
      </c>
      <c r="N143" s="65">
        <f t="shared" si="66"/>
        <v>57.75</v>
      </c>
      <c r="O143" s="4">
        <f t="shared" si="67"/>
        <v>57.75</v>
      </c>
      <c r="P143" s="10"/>
    </row>
    <row r="144" spans="1:16" s="9" customFormat="1" ht="24.75" customHeight="1" x14ac:dyDescent="0.35">
      <c r="A144" s="36">
        <f>IF(I144&lt;&gt;"",1+MAX($A$1:A143),"")</f>
        <v>105</v>
      </c>
      <c r="B144" s="38" t="s">
        <v>130</v>
      </c>
      <c r="C144" s="38" t="s">
        <v>130</v>
      </c>
      <c r="E144" s="33" t="s">
        <v>156</v>
      </c>
      <c r="F144" s="6">
        <v>1</v>
      </c>
      <c r="G144" s="1">
        <v>0</v>
      </c>
      <c r="H144" s="2">
        <f t="shared" si="63"/>
        <v>1</v>
      </c>
      <c r="I144" s="16" t="s">
        <v>31</v>
      </c>
      <c r="J144" s="65">
        <v>24.7</v>
      </c>
      <c r="K144" s="41">
        <f t="shared" si="64"/>
        <v>24.7</v>
      </c>
      <c r="L144" s="41">
        <v>38</v>
      </c>
      <c r="M144" s="41">
        <f t="shared" si="65"/>
        <v>38</v>
      </c>
      <c r="N144" s="65">
        <f t="shared" si="66"/>
        <v>62.7</v>
      </c>
      <c r="O144" s="4">
        <f t="shared" si="67"/>
        <v>62.7</v>
      </c>
      <c r="P144" s="10"/>
    </row>
    <row r="145" spans="1:16" s="9" customFormat="1" ht="24.75" customHeight="1" x14ac:dyDescent="0.35">
      <c r="A145" s="36">
        <f>IF(I145&lt;&gt;"",1+MAX($A$1:A144),"")</f>
        <v>106</v>
      </c>
      <c r="B145" s="38" t="s">
        <v>130</v>
      </c>
      <c r="C145" s="38" t="s">
        <v>130</v>
      </c>
      <c r="E145" s="33" t="s">
        <v>157</v>
      </c>
      <c r="F145" s="6">
        <v>4</v>
      </c>
      <c r="G145" s="1">
        <v>0</v>
      </c>
      <c r="H145" s="2">
        <f t="shared" si="63"/>
        <v>4</v>
      </c>
      <c r="I145" s="16" t="s">
        <v>31</v>
      </c>
      <c r="J145" s="65">
        <v>24.7</v>
      </c>
      <c r="K145" s="41">
        <f t="shared" si="64"/>
        <v>98.8</v>
      </c>
      <c r="L145" s="41">
        <v>38</v>
      </c>
      <c r="M145" s="41">
        <f t="shared" si="65"/>
        <v>152</v>
      </c>
      <c r="N145" s="65">
        <f t="shared" si="66"/>
        <v>62.7</v>
      </c>
      <c r="O145" s="4">
        <f t="shared" si="67"/>
        <v>250.8</v>
      </c>
      <c r="P145" s="10"/>
    </row>
    <row r="146" spans="1:16" s="9" customFormat="1" ht="24.75" customHeight="1" x14ac:dyDescent="0.35">
      <c r="A146" s="36">
        <f>IF(I146&lt;&gt;"",1+MAX($A$1:A145),"")</f>
        <v>107</v>
      </c>
      <c r="B146" s="38" t="s">
        <v>130</v>
      </c>
      <c r="C146" s="38" t="s">
        <v>130</v>
      </c>
      <c r="E146" s="33" t="s">
        <v>158</v>
      </c>
      <c r="F146" s="6">
        <v>1</v>
      </c>
      <c r="G146" s="1">
        <v>0</v>
      </c>
      <c r="H146" s="2">
        <f t="shared" si="63"/>
        <v>1</v>
      </c>
      <c r="I146" s="16" t="s">
        <v>31</v>
      </c>
      <c r="J146" s="65">
        <v>24.7</v>
      </c>
      <c r="K146" s="41">
        <f t="shared" si="64"/>
        <v>24.7</v>
      </c>
      <c r="L146" s="41">
        <v>38</v>
      </c>
      <c r="M146" s="41">
        <f t="shared" si="65"/>
        <v>38</v>
      </c>
      <c r="N146" s="65">
        <f t="shared" si="66"/>
        <v>62.7</v>
      </c>
      <c r="O146" s="4">
        <f t="shared" si="67"/>
        <v>62.7</v>
      </c>
      <c r="P146" s="10"/>
    </row>
    <row r="147" spans="1:16" x14ac:dyDescent="0.35">
      <c r="A147" s="36" t="str">
        <f>IF(I147&lt;&gt;"",1+MAX($A$1:A146),"")</f>
        <v/>
      </c>
      <c r="B147" s="51"/>
      <c r="C147" s="50"/>
      <c r="D147" s="9"/>
      <c r="E147" s="52"/>
      <c r="F147" s="6"/>
      <c r="G147" s="1"/>
      <c r="H147" s="2"/>
      <c r="I147" s="16"/>
      <c r="J147" s="41"/>
      <c r="K147" s="41"/>
      <c r="L147" s="41"/>
      <c r="M147" s="41"/>
      <c r="N147" s="3"/>
      <c r="O147" s="4"/>
      <c r="P147" s="10"/>
    </row>
    <row r="148" spans="1:16" x14ac:dyDescent="0.35">
      <c r="A148" s="36" t="str">
        <f>IF(I148&lt;&gt;"",1+MAX($A$1:A147),"")</f>
        <v/>
      </c>
      <c r="B148" s="51"/>
      <c r="C148" s="50"/>
      <c r="D148" s="9"/>
      <c r="E148" s="58" t="s">
        <v>159</v>
      </c>
      <c r="F148" s="6"/>
      <c r="G148" s="1"/>
      <c r="H148" s="2"/>
      <c r="I148" s="16"/>
      <c r="J148" s="41"/>
      <c r="K148" s="41"/>
      <c r="L148" s="41"/>
      <c r="M148" s="41"/>
      <c r="N148" s="3"/>
      <c r="O148" s="4"/>
      <c r="P148" s="10"/>
    </row>
    <row r="149" spans="1:16" s="9" customFormat="1" ht="24.75" customHeight="1" x14ac:dyDescent="0.35">
      <c r="A149" s="36">
        <f>IF(I149&lt;&gt;"",1+MAX($A$1:A148),"")</f>
        <v>108</v>
      </c>
      <c r="B149" s="38" t="s">
        <v>130</v>
      </c>
      <c r="C149" s="38" t="s">
        <v>140</v>
      </c>
      <c r="E149" s="33" t="s">
        <v>160</v>
      </c>
      <c r="F149" s="6">
        <v>1</v>
      </c>
      <c r="G149" s="1">
        <v>0</v>
      </c>
      <c r="H149" s="2">
        <f t="shared" ref="H149:H170" si="68">F149*(1+G149)</f>
        <v>1</v>
      </c>
      <c r="I149" s="16" t="s">
        <v>31</v>
      </c>
      <c r="J149" s="65">
        <v>15.12</v>
      </c>
      <c r="K149" s="66">
        <f t="shared" ref="K149" si="69">J149*H149</f>
        <v>15.12</v>
      </c>
      <c r="L149" s="66">
        <v>36</v>
      </c>
      <c r="M149" s="66">
        <f t="shared" ref="M149" si="70">L149*H149</f>
        <v>36</v>
      </c>
      <c r="N149" s="65">
        <f t="shared" ref="N149" si="71">J149+L149</f>
        <v>51.12</v>
      </c>
      <c r="O149" s="4">
        <f t="shared" ref="O149:O170" si="72">N149*H149</f>
        <v>51.12</v>
      </c>
      <c r="P149" s="10"/>
    </row>
    <row r="150" spans="1:16" s="9" customFormat="1" ht="24.75" customHeight="1" x14ac:dyDescent="0.35">
      <c r="A150" s="36">
        <f>IF(I150&lt;&gt;"",1+MAX($A$1:A149),"")</f>
        <v>109</v>
      </c>
      <c r="B150" s="38" t="s">
        <v>130</v>
      </c>
      <c r="C150" s="38" t="s">
        <v>140</v>
      </c>
      <c r="E150" s="33" t="s">
        <v>161</v>
      </c>
      <c r="F150" s="6">
        <v>1</v>
      </c>
      <c r="G150" s="1">
        <v>0</v>
      </c>
      <c r="H150" s="2">
        <f t="shared" si="68"/>
        <v>1</v>
      </c>
      <c r="I150" s="16" t="s">
        <v>31</v>
      </c>
      <c r="J150" s="65">
        <v>19.32</v>
      </c>
      <c r="K150" s="66">
        <f t="shared" ref="K150" si="73">J150*H150</f>
        <v>19.32</v>
      </c>
      <c r="L150" s="66">
        <v>46</v>
      </c>
      <c r="M150" s="66">
        <f t="shared" ref="M150" si="74">L150*H150</f>
        <v>46</v>
      </c>
      <c r="N150" s="65">
        <f t="shared" ref="N150" si="75">J150+L150</f>
        <v>65.319999999999993</v>
      </c>
      <c r="O150" s="4">
        <f t="shared" si="72"/>
        <v>65.319999999999993</v>
      </c>
      <c r="P150" s="10"/>
    </row>
    <row r="151" spans="1:16" s="9" customFormat="1" ht="24.75" customHeight="1" x14ac:dyDescent="0.35">
      <c r="A151" s="36">
        <f>IF(I151&lt;&gt;"",1+MAX($A$1:A150),"")</f>
        <v>110</v>
      </c>
      <c r="B151" s="38" t="s">
        <v>130</v>
      </c>
      <c r="C151" s="38" t="s">
        <v>140</v>
      </c>
      <c r="E151" s="33" t="s">
        <v>162</v>
      </c>
      <c r="F151" s="6">
        <v>1</v>
      </c>
      <c r="G151" s="1">
        <v>0</v>
      </c>
      <c r="H151" s="2">
        <f t="shared" si="68"/>
        <v>1</v>
      </c>
      <c r="I151" s="16" t="s">
        <v>31</v>
      </c>
      <c r="J151" s="65">
        <v>21.84</v>
      </c>
      <c r="K151" s="66">
        <f t="shared" ref="K151" si="76">J151*H151</f>
        <v>21.84</v>
      </c>
      <c r="L151" s="66">
        <v>52</v>
      </c>
      <c r="M151" s="66">
        <f t="shared" ref="M151" si="77">L151*H151</f>
        <v>52</v>
      </c>
      <c r="N151" s="65">
        <f t="shared" ref="N151" si="78">J151+L151</f>
        <v>73.84</v>
      </c>
      <c r="O151" s="4">
        <f t="shared" si="72"/>
        <v>73.84</v>
      </c>
      <c r="P151" s="10"/>
    </row>
    <row r="152" spans="1:16" s="9" customFormat="1" ht="24.75" customHeight="1" x14ac:dyDescent="0.35">
      <c r="A152" s="36">
        <f>IF(I152&lt;&gt;"",1+MAX($A$1:A151),"")</f>
        <v>111</v>
      </c>
      <c r="B152" s="38" t="s">
        <v>130</v>
      </c>
      <c r="C152" s="38" t="s">
        <v>140</v>
      </c>
      <c r="E152" s="33" t="s">
        <v>163</v>
      </c>
      <c r="F152" s="6">
        <v>1</v>
      </c>
      <c r="G152" s="1">
        <v>0</v>
      </c>
      <c r="H152" s="2">
        <f t="shared" si="68"/>
        <v>1</v>
      </c>
      <c r="I152" s="16" t="s">
        <v>31</v>
      </c>
      <c r="J152" s="65">
        <v>15.959999999999999</v>
      </c>
      <c r="K152" s="66">
        <f t="shared" ref="K152" si="79">J152*H152</f>
        <v>15.959999999999999</v>
      </c>
      <c r="L152" s="66">
        <v>38</v>
      </c>
      <c r="M152" s="66">
        <f t="shared" ref="M152" si="80">L152*H152</f>
        <v>38</v>
      </c>
      <c r="N152" s="65">
        <f t="shared" ref="N152" si="81">J152+L152</f>
        <v>53.96</v>
      </c>
      <c r="O152" s="4">
        <f t="shared" si="72"/>
        <v>53.96</v>
      </c>
      <c r="P152" s="10"/>
    </row>
    <row r="153" spans="1:16" s="9" customFormat="1" ht="24.75" customHeight="1" x14ac:dyDescent="0.35">
      <c r="A153" s="36">
        <f>IF(I153&lt;&gt;"",1+MAX($A$1:A152),"")</f>
        <v>112</v>
      </c>
      <c r="B153" s="38" t="s">
        <v>130</v>
      </c>
      <c r="C153" s="38" t="s">
        <v>140</v>
      </c>
      <c r="E153" s="33" t="s">
        <v>164</v>
      </c>
      <c r="F153" s="6">
        <v>2</v>
      </c>
      <c r="G153" s="1">
        <v>0</v>
      </c>
      <c r="H153" s="2">
        <f t="shared" si="68"/>
        <v>2</v>
      </c>
      <c r="I153" s="16" t="s">
        <v>31</v>
      </c>
      <c r="J153" s="65">
        <v>22.259999999999998</v>
      </c>
      <c r="K153" s="66">
        <f t="shared" ref="K153:K170" si="82">J153*H153</f>
        <v>44.519999999999996</v>
      </c>
      <c r="L153" s="66">
        <v>53</v>
      </c>
      <c r="M153" s="66">
        <f t="shared" ref="M153:M170" si="83">L153*H153</f>
        <v>106</v>
      </c>
      <c r="N153" s="65">
        <f t="shared" ref="N153:N155" si="84">J153+L153</f>
        <v>75.259999999999991</v>
      </c>
      <c r="O153" s="4">
        <f t="shared" si="72"/>
        <v>150.51999999999998</v>
      </c>
      <c r="P153" s="10"/>
    </row>
    <row r="154" spans="1:16" s="9" customFormat="1" ht="24.75" customHeight="1" x14ac:dyDescent="0.35">
      <c r="A154" s="36">
        <f>IF(I154&lt;&gt;"",1+MAX($A$1:A153),"")</f>
        <v>113</v>
      </c>
      <c r="B154" s="38" t="s">
        <v>130</v>
      </c>
      <c r="C154" s="38" t="s">
        <v>140</v>
      </c>
      <c r="E154" s="33" t="s">
        <v>165</v>
      </c>
      <c r="F154" s="6">
        <v>1</v>
      </c>
      <c r="G154" s="1">
        <v>0</v>
      </c>
      <c r="H154" s="2">
        <f t="shared" si="68"/>
        <v>1</v>
      </c>
      <c r="I154" s="16" t="s">
        <v>31</v>
      </c>
      <c r="J154" s="65">
        <v>26.04</v>
      </c>
      <c r="K154" s="66">
        <f t="shared" ref="K154:K155" si="85">J154*H154</f>
        <v>26.04</v>
      </c>
      <c r="L154" s="66">
        <v>62</v>
      </c>
      <c r="M154" s="66">
        <f t="shared" ref="M154:M155" si="86">L154*H154</f>
        <v>62</v>
      </c>
      <c r="N154" s="65">
        <f t="shared" si="84"/>
        <v>88.039999999999992</v>
      </c>
      <c r="O154" s="4">
        <f t="shared" si="72"/>
        <v>88.039999999999992</v>
      </c>
      <c r="P154" s="10"/>
    </row>
    <row r="155" spans="1:16" s="9" customFormat="1" ht="24.75" customHeight="1" x14ac:dyDescent="0.35">
      <c r="A155" s="36">
        <f>IF(I155&lt;&gt;"",1+MAX($A$1:A154),"")</f>
        <v>114</v>
      </c>
      <c r="B155" s="38" t="s">
        <v>130</v>
      </c>
      <c r="C155" s="38" t="s">
        <v>140</v>
      </c>
      <c r="E155" s="33" t="s">
        <v>166</v>
      </c>
      <c r="F155" s="6">
        <v>1</v>
      </c>
      <c r="G155" s="1">
        <v>0</v>
      </c>
      <c r="H155" s="2">
        <f t="shared" si="68"/>
        <v>1</v>
      </c>
      <c r="I155" s="16" t="s">
        <v>31</v>
      </c>
      <c r="J155" s="65">
        <v>27.3</v>
      </c>
      <c r="K155" s="66">
        <f t="shared" si="85"/>
        <v>27.3</v>
      </c>
      <c r="L155" s="66">
        <v>65</v>
      </c>
      <c r="M155" s="66">
        <f t="shared" si="86"/>
        <v>65</v>
      </c>
      <c r="N155" s="65">
        <f t="shared" si="84"/>
        <v>92.3</v>
      </c>
      <c r="O155" s="4">
        <f t="shared" si="72"/>
        <v>92.3</v>
      </c>
      <c r="P155" s="10"/>
    </row>
    <row r="156" spans="1:16" s="9" customFormat="1" ht="24.75" customHeight="1" x14ac:dyDescent="0.35">
      <c r="A156" s="36">
        <f>IF(I156&lt;&gt;"",1+MAX($A$1:A155),"")</f>
        <v>115</v>
      </c>
      <c r="B156" s="38" t="s">
        <v>130</v>
      </c>
      <c r="C156" s="38" t="s">
        <v>140</v>
      </c>
      <c r="E156" s="33" t="s">
        <v>167</v>
      </c>
      <c r="F156" s="6">
        <v>1</v>
      </c>
      <c r="G156" s="1">
        <v>0</v>
      </c>
      <c r="H156" s="2">
        <f t="shared" si="68"/>
        <v>1</v>
      </c>
      <c r="I156" s="16" t="s">
        <v>31</v>
      </c>
      <c r="J156" s="65">
        <v>30.24</v>
      </c>
      <c r="K156" s="66">
        <f t="shared" ref="K156" si="87">J156*H156</f>
        <v>30.24</v>
      </c>
      <c r="L156" s="66">
        <v>72</v>
      </c>
      <c r="M156" s="66">
        <f t="shared" ref="M156" si="88">L156*H156</f>
        <v>72</v>
      </c>
      <c r="N156" s="65">
        <f t="shared" ref="N156" si="89">J156+L156</f>
        <v>102.24</v>
      </c>
      <c r="O156" s="4">
        <f t="shared" si="72"/>
        <v>102.24</v>
      </c>
      <c r="P156" s="10"/>
    </row>
    <row r="157" spans="1:16" s="9" customFormat="1" ht="24.75" customHeight="1" x14ac:dyDescent="0.35">
      <c r="A157" s="36">
        <f>IF(I157&lt;&gt;"",1+MAX($A$1:A156),"")</f>
        <v>116</v>
      </c>
      <c r="B157" s="38" t="s">
        <v>130</v>
      </c>
      <c r="C157" s="38" t="s">
        <v>140</v>
      </c>
      <c r="E157" s="33" t="s">
        <v>168</v>
      </c>
      <c r="F157" s="6">
        <v>5</v>
      </c>
      <c r="G157" s="1">
        <v>0</v>
      </c>
      <c r="H157" s="2">
        <f t="shared" si="68"/>
        <v>5</v>
      </c>
      <c r="I157" s="16" t="s">
        <v>31</v>
      </c>
      <c r="J157" s="65">
        <v>31.5</v>
      </c>
      <c r="K157" s="66">
        <f t="shared" si="82"/>
        <v>157.5</v>
      </c>
      <c r="L157" s="66">
        <v>75</v>
      </c>
      <c r="M157" s="66">
        <f t="shared" si="83"/>
        <v>375</v>
      </c>
      <c r="N157" s="65">
        <f t="shared" ref="N157:N158" si="90">J157+L157</f>
        <v>106.5</v>
      </c>
      <c r="O157" s="4">
        <f t="shared" si="72"/>
        <v>532.5</v>
      </c>
      <c r="P157" s="10"/>
    </row>
    <row r="158" spans="1:16" s="9" customFormat="1" ht="24.75" customHeight="1" x14ac:dyDescent="0.35">
      <c r="A158" s="36">
        <f>IF(I158&lt;&gt;"",1+MAX($A$1:A157),"")</f>
        <v>117</v>
      </c>
      <c r="B158" s="38" t="s">
        <v>130</v>
      </c>
      <c r="C158" s="38" t="s">
        <v>140</v>
      </c>
      <c r="E158" s="33" t="s">
        <v>169</v>
      </c>
      <c r="F158" s="6">
        <v>2</v>
      </c>
      <c r="G158" s="1">
        <v>0</v>
      </c>
      <c r="H158" s="2">
        <f t="shared" si="68"/>
        <v>2</v>
      </c>
      <c r="I158" s="16" t="s">
        <v>31</v>
      </c>
      <c r="J158" s="65">
        <v>35.699999999999996</v>
      </c>
      <c r="K158" s="66">
        <f t="shared" si="82"/>
        <v>71.399999999999991</v>
      </c>
      <c r="L158" s="66">
        <v>85</v>
      </c>
      <c r="M158" s="66">
        <f t="shared" si="83"/>
        <v>170</v>
      </c>
      <c r="N158" s="65">
        <f t="shared" si="90"/>
        <v>120.69999999999999</v>
      </c>
      <c r="O158" s="4">
        <f t="shared" si="72"/>
        <v>241.39999999999998</v>
      </c>
      <c r="P158" s="10"/>
    </row>
    <row r="159" spans="1:16" s="9" customFormat="1" ht="24.75" customHeight="1" x14ac:dyDescent="0.35">
      <c r="A159" s="36">
        <f>IF(I159&lt;&gt;"",1+MAX($A$1:A158),"")</f>
        <v>118</v>
      </c>
      <c r="B159" s="38" t="s">
        <v>130</v>
      </c>
      <c r="C159" s="38" t="s">
        <v>140</v>
      </c>
      <c r="E159" s="33" t="s">
        <v>170</v>
      </c>
      <c r="F159" s="6">
        <v>1</v>
      </c>
      <c r="G159" s="1">
        <v>0</v>
      </c>
      <c r="H159" s="2">
        <f t="shared" si="68"/>
        <v>1</v>
      </c>
      <c r="I159" s="16" t="s">
        <v>31</v>
      </c>
      <c r="J159" s="65">
        <v>41.16</v>
      </c>
      <c r="K159" s="66">
        <f t="shared" ref="K159" si="91">J159*H159</f>
        <v>41.16</v>
      </c>
      <c r="L159" s="66">
        <v>98</v>
      </c>
      <c r="M159" s="66">
        <f t="shared" ref="M159" si="92">L159*H159</f>
        <v>98</v>
      </c>
      <c r="N159" s="65">
        <f t="shared" ref="N159" si="93">J159+L159</f>
        <v>139.16</v>
      </c>
      <c r="O159" s="4">
        <f t="shared" si="72"/>
        <v>139.16</v>
      </c>
      <c r="P159" s="10"/>
    </row>
    <row r="160" spans="1:16" s="9" customFormat="1" ht="24.75" customHeight="1" x14ac:dyDescent="0.35">
      <c r="A160" s="36">
        <f>IF(I160&lt;&gt;"",1+MAX($A$1:A159),"")</f>
        <v>119</v>
      </c>
      <c r="B160" s="38" t="s">
        <v>130</v>
      </c>
      <c r="C160" s="38" t="s">
        <v>140</v>
      </c>
      <c r="E160" s="33" t="s">
        <v>171</v>
      </c>
      <c r="F160" s="6">
        <v>1</v>
      </c>
      <c r="G160" s="1">
        <v>0</v>
      </c>
      <c r="H160" s="2">
        <f t="shared" si="68"/>
        <v>1</v>
      </c>
      <c r="I160" s="16" t="s">
        <v>31</v>
      </c>
      <c r="J160" s="65">
        <v>49.559999999999995</v>
      </c>
      <c r="K160" s="66">
        <f t="shared" ref="K160:K162" si="94">J160*H160</f>
        <v>49.559999999999995</v>
      </c>
      <c r="L160" s="66">
        <v>118</v>
      </c>
      <c r="M160" s="66">
        <f t="shared" ref="M160:M162" si="95">L160*H160</f>
        <v>118</v>
      </c>
      <c r="N160" s="65">
        <f t="shared" ref="N160:N162" si="96">J160+L160</f>
        <v>167.56</v>
      </c>
      <c r="O160" s="4">
        <f t="shared" si="72"/>
        <v>167.56</v>
      </c>
      <c r="P160" s="10"/>
    </row>
    <row r="161" spans="1:16" s="9" customFormat="1" ht="24.75" customHeight="1" x14ac:dyDescent="0.35">
      <c r="A161" s="36">
        <f>IF(I161&lt;&gt;"",1+MAX($A$1:A160),"")</f>
        <v>120</v>
      </c>
      <c r="B161" s="38" t="s">
        <v>130</v>
      </c>
      <c r="C161" s="38" t="s">
        <v>140</v>
      </c>
      <c r="E161" s="33" t="s">
        <v>172</v>
      </c>
      <c r="F161" s="6">
        <v>1</v>
      </c>
      <c r="G161" s="1">
        <v>0</v>
      </c>
      <c r="H161" s="2">
        <f t="shared" si="68"/>
        <v>1</v>
      </c>
      <c r="I161" s="16" t="s">
        <v>31</v>
      </c>
      <c r="J161" s="65">
        <v>61.32</v>
      </c>
      <c r="K161" s="66">
        <f t="shared" si="94"/>
        <v>61.32</v>
      </c>
      <c r="L161" s="66">
        <v>146</v>
      </c>
      <c r="M161" s="66">
        <f t="shared" si="95"/>
        <v>146</v>
      </c>
      <c r="N161" s="65">
        <f t="shared" si="96"/>
        <v>207.32</v>
      </c>
      <c r="O161" s="4">
        <f t="shared" si="72"/>
        <v>207.32</v>
      </c>
      <c r="P161" s="10"/>
    </row>
    <row r="162" spans="1:16" s="9" customFormat="1" ht="24.75" customHeight="1" x14ac:dyDescent="0.35">
      <c r="A162" s="36">
        <f>IF(I162&lt;&gt;"",1+MAX($A$1:A161),"")</f>
        <v>121</v>
      </c>
      <c r="B162" s="38" t="s">
        <v>130</v>
      </c>
      <c r="C162" s="38" t="s">
        <v>140</v>
      </c>
      <c r="E162" s="33" t="s">
        <v>173</v>
      </c>
      <c r="F162" s="6">
        <v>1</v>
      </c>
      <c r="G162" s="1">
        <v>0</v>
      </c>
      <c r="H162" s="2">
        <f t="shared" si="68"/>
        <v>1</v>
      </c>
      <c r="I162" s="16" t="s">
        <v>31</v>
      </c>
      <c r="J162" s="65">
        <v>69.3</v>
      </c>
      <c r="K162" s="66">
        <f t="shared" si="94"/>
        <v>69.3</v>
      </c>
      <c r="L162" s="66">
        <v>165</v>
      </c>
      <c r="M162" s="66">
        <f t="shared" si="95"/>
        <v>165</v>
      </c>
      <c r="N162" s="65">
        <f t="shared" si="96"/>
        <v>234.3</v>
      </c>
      <c r="O162" s="4">
        <f t="shared" si="72"/>
        <v>234.3</v>
      </c>
      <c r="P162" s="10"/>
    </row>
    <row r="163" spans="1:16" s="9" customFormat="1" ht="24.75" customHeight="1" x14ac:dyDescent="0.35">
      <c r="A163" s="36">
        <f>IF(I163&lt;&gt;"",1+MAX($A$1:A162),"")</f>
        <v>122</v>
      </c>
      <c r="B163" s="38" t="s">
        <v>130</v>
      </c>
      <c r="C163" s="38" t="s">
        <v>140</v>
      </c>
      <c r="E163" s="33" t="s">
        <v>174</v>
      </c>
      <c r="F163" s="6">
        <v>1</v>
      </c>
      <c r="G163" s="1">
        <v>0</v>
      </c>
      <c r="H163" s="2">
        <f t="shared" si="68"/>
        <v>1</v>
      </c>
      <c r="I163" s="16" t="s">
        <v>31</v>
      </c>
      <c r="J163" s="65">
        <v>65.099999999999994</v>
      </c>
      <c r="K163" s="66">
        <f t="shared" ref="K163:K164" si="97">J163*H163</f>
        <v>65.099999999999994</v>
      </c>
      <c r="L163" s="66">
        <v>155</v>
      </c>
      <c r="M163" s="66">
        <f t="shared" ref="M163:M164" si="98">L163*H163</f>
        <v>155</v>
      </c>
      <c r="N163" s="65">
        <f t="shared" ref="N163:N166" si="99">J163+L163</f>
        <v>220.1</v>
      </c>
      <c r="O163" s="4">
        <f t="shared" si="72"/>
        <v>220.1</v>
      </c>
      <c r="P163" s="10"/>
    </row>
    <row r="164" spans="1:16" s="9" customFormat="1" ht="24.75" customHeight="1" x14ac:dyDescent="0.35">
      <c r="A164" s="36">
        <f>IF(I164&lt;&gt;"",1+MAX($A$1:A163),"")</f>
        <v>123</v>
      </c>
      <c r="B164" s="38" t="s">
        <v>130</v>
      </c>
      <c r="C164" s="38" t="s">
        <v>140</v>
      </c>
      <c r="E164" s="33" t="s">
        <v>175</v>
      </c>
      <c r="F164" s="6">
        <v>2</v>
      </c>
      <c r="G164" s="1">
        <v>0</v>
      </c>
      <c r="H164" s="2">
        <f t="shared" si="68"/>
        <v>2</v>
      </c>
      <c r="I164" s="16" t="s">
        <v>31</v>
      </c>
      <c r="J164" s="63">
        <v>42</v>
      </c>
      <c r="K164" s="64">
        <f t="shared" si="97"/>
        <v>84</v>
      </c>
      <c r="L164" s="64">
        <v>100</v>
      </c>
      <c r="M164" s="64">
        <f t="shared" si="98"/>
        <v>200</v>
      </c>
      <c r="N164" s="63">
        <f t="shared" si="99"/>
        <v>142</v>
      </c>
      <c r="O164" s="4">
        <f t="shared" si="72"/>
        <v>284</v>
      </c>
      <c r="P164" s="10"/>
    </row>
    <row r="165" spans="1:16" s="9" customFormat="1" ht="34.5" customHeight="1" x14ac:dyDescent="0.35">
      <c r="A165" s="36">
        <f>IF(I165&lt;&gt;"",1+MAX($A$1:A164),"")</f>
        <v>124</v>
      </c>
      <c r="B165" s="38" t="s">
        <v>130</v>
      </c>
      <c r="C165" s="38" t="s">
        <v>140</v>
      </c>
      <c r="E165" s="33" t="s">
        <v>220</v>
      </c>
      <c r="F165" s="6">
        <v>1</v>
      </c>
      <c r="G165" s="1">
        <v>0</v>
      </c>
      <c r="H165" s="2">
        <f t="shared" si="68"/>
        <v>1</v>
      </c>
      <c r="I165" s="16" t="s">
        <v>31</v>
      </c>
      <c r="J165" s="65">
        <v>1533</v>
      </c>
      <c r="K165" s="41">
        <f t="shared" si="82"/>
        <v>1533</v>
      </c>
      <c r="L165" s="41">
        <v>3650</v>
      </c>
      <c r="M165" s="41">
        <f t="shared" si="83"/>
        <v>3650</v>
      </c>
      <c r="N165" s="65">
        <f t="shared" si="99"/>
        <v>5183</v>
      </c>
      <c r="O165" s="4">
        <f t="shared" si="72"/>
        <v>5183</v>
      </c>
      <c r="P165" s="10"/>
    </row>
    <row r="166" spans="1:16" s="9" customFormat="1" ht="37.5" customHeight="1" x14ac:dyDescent="0.35">
      <c r="A166" s="36">
        <f>IF(I166&lt;&gt;"",1+MAX($A$1:A165),"")</f>
        <v>125</v>
      </c>
      <c r="B166" s="38" t="s">
        <v>130</v>
      </c>
      <c r="C166" s="38" t="s">
        <v>140</v>
      </c>
      <c r="E166" s="33" t="s">
        <v>221</v>
      </c>
      <c r="F166" s="6">
        <v>1</v>
      </c>
      <c r="G166" s="1">
        <v>0</v>
      </c>
      <c r="H166" s="2">
        <f t="shared" si="68"/>
        <v>1</v>
      </c>
      <c r="I166" s="16" t="s">
        <v>31</v>
      </c>
      <c r="J166" s="65">
        <v>1623.3</v>
      </c>
      <c r="K166" s="41">
        <f t="shared" si="82"/>
        <v>1623.3</v>
      </c>
      <c r="L166" s="41">
        <v>3865</v>
      </c>
      <c r="M166" s="41">
        <f t="shared" si="83"/>
        <v>3865</v>
      </c>
      <c r="N166" s="65">
        <f t="shared" si="99"/>
        <v>5488.3</v>
      </c>
      <c r="O166" s="4">
        <f t="shared" si="72"/>
        <v>5488.3</v>
      </c>
      <c r="P166" s="10"/>
    </row>
    <row r="167" spans="1:16" s="9" customFormat="1" ht="24.75" customHeight="1" x14ac:dyDescent="0.35">
      <c r="A167" s="36">
        <f>IF(I167&lt;&gt;"",1+MAX($A$1:A166),"")</f>
        <v>126</v>
      </c>
      <c r="B167" s="38" t="s">
        <v>130</v>
      </c>
      <c r="C167" s="38" t="s">
        <v>140</v>
      </c>
      <c r="E167" s="33" t="s">
        <v>176</v>
      </c>
      <c r="F167" s="6">
        <v>2</v>
      </c>
      <c r="G167" s="1">
        <v>0</v>
      </c>
      <c r="H167" s="2">
        <f t="shared" si="68"/>
        <v>2</v>
      </c>
      <c r="I167" s="16" t="s">
        <v>31</v>
      </c>
      <c r="J167" s="65">
        <v>65.099999999999994</v>
      </c>
      <c r="K167" s="66">
        <f t="shared" ref="K167:K169" si="100">J167*H167</f>
        <v>130.19999999999999</v>
      </c>
      <c r="L167" s="66">
        <v>155</v>
      </c>
      <c r="M167" s="66">
        <f t="shared" ref="M167:M169" si="101">L167*H167</f>
        <v>310</v>
      </c>
      <c r="N167" s="65">
        <f t="shared" ref="N167" si="102">J167+L167</f>
        <v>220.1</v>
      </c>
      <c r="O167" s="4">
        <f t="shared" si="72"/>
        <v>440.2</v>
      </c>
      <c r="P167" s="10"/>
    </row>
    <row r="168" spans="1:16" s="9" customFormat="1" ht="24.75" customHeight="1" x14ac:dyDescent="0.35">
      <c r="A168" s="36">
        <f>IF(I168&lt;&gt;"",1+MAX($A$1:A167),"")</f>
        <v>127</v>
      </c>
      <c r="B168" s="38" t="s">
        <v>130</v>
      </c>
      <c r="C168" s="38" t="s">
        <v>140</v>
      </c>
      <c r="E168" s="33" t="s">
        <v>177</v>
      </c>
      <c r="F168" s="6">
        <v>2</v>
      </c>
      <c r="G168" s="1">
        <v>0</v>
      </c>
      <c r="H168" s="2">
        <f t="shared" si="68"/>
        <v>2</v>
      </c>
      <c r="I168" s="16" t="s">
        <v>31</v>
      </c>
      <c r="J168" s="63">
        <v>39.200000000000003</v>
      </c>
      <c r="K168" s="64">
        <f t="shared" si="100"/>
        <v>78.400000000000006</v>
      </c>
      <c r="L168" s="64">
        <v>100.8</v>
      </c>
      <c r="M168" s="64">
        <f t="shared" si="101"/>
        <v>201.6</v>
      </c>
      <c r="N168" s="63">
        <v>140</v>
      </c>
      <c r="O168" s="4">
        <f t="shared" si="72"/>
        <v>280</v>
      </c>
      <c r="P168" s="10"/>
    </row>
    <row r="169" spans="1:16" s="9" customFormat="1" ht="24.75" customHeight="1" x14ac:dyDescent="0.35">
      <c r="A169" s="36">
        <f>IF(I169&lt;&gt;"",1+MAX($A$1:A168),"")</f>
        <v>128</v>
      </c>
      <c r="B169" s="38" t="s">
        <v>130</v>
      </c>
      <c r="C169" s="38" t="s">
        <v>140</v>
      </c>
      <c r="E169" s="33" t="s">
        <v>178</v>
      </c>
      <c r="F169" s="6">
        <v>1</v>
      </c>
      <c r="G169" s="1">
        <v>0</v>
      </c>
      <c r="H169" s="2">
        <f t="shared" si="68"/>
        <v>1</v>
      </c>
      <c r="I169" s="16" t="s">
        <v>31</v>
      </c>
      <c r="J169" s="63">
        <v>579.6</v>
      </c>
      <c r="K169" s="64">
        <f t="shared" si="100"/>
        <v>579.6</v>
      </c>
      <c r="L169" s="64">
        <v>1380</v>
      </c>
      <c r="M169" s="64">
        <f t="shared" si="101"/>
        <v>1380</v>
      </c>
      <c r="N169" s="63">
        <f t="shared" ref="N169" si="103">J169+L169</f>
        <v>1959.6</v>
      </c>
      <c r="O169" s="4">
        <f t="shared" si="72"/>
        <v>1959.6</v>
      </c>
      <c r="P169" s="10"/>
    </row>
    <row r="170" spans="1:16" s="9" customFormat="1" ht="24.75" customHeight="1" x14ac:dyDescent="0.35">
      <c r="A170" s="36">
        <f>IF(I170&lt;&gt;"",1+MAX($A$1:A169),"")</f>
        <v>129</v>
      </c>
      <c r="B170" s="38" t="s">
        <v>130</v>
      </c>
      <c r="C170" s="38" t="s">
        <v>140</v>
      </c>
      <c r="E170" s="33" t="s">
        <v>179</v>
      </c>
      <c r="F170" s="6">
        <v>1</v>
      </c>
      <c r="G170" s="1">
        <v>0</v>
      </c>
      <c r="H170" s="2">
        <f t="shared" si="68"/>
        <v>1</v>
      </c>
      <c r="I170" s="16" t="s">
        <v>31</v>
      </c>
      <c r="J170" s="63">
        <v>483</v>
      </c>
      <c r="K170" s="64">
        <f t="shared" si="82"/>
        <v>483</v>
      </c>
      <c r="L170" s="64">
        <v>1150</v>
      </c>
      <c r="M170" s="64">
        <f t="shared" si="83"/>
        <v>1150</v>
      </c>
      <c r="N170" s="63">
        <f t="shared" ref="N170" si="104">J170+L170</f>
        <v>1633</v>
      </c>
      <c r="O170" s="4">
        <f t="shared" si="72"/>
        <v>1633</v>
      </c>
      <c r="P170" s="10"/>
    </row>
    <row r="171" spans="1:16" ht="16" thickBot="1" x14ac:dyDescent="0.4">
      <c r="A171" s="36" t="str">
        <f>IF(I171&lt;&gt;"",1+MAX($A$1:A170),"")</f>
        <v/>
      </c>
      <c r="B171" s="51"/>
      <c r="C171" s="50"/>
      <c r="D171" s="24"/>
      <c r="E171" s="25"/>
      <c r="F171" s="9"/>
      <c r="G171" s="9"/>
      <c r="H171" s="9"/>
      <c r="J171" s="41"/>
      <c r="K171" s="41"/>
      <c r="L171" s="41"/>
      <c r="M171" s="41"/>
      <c r="N171" s="9"/>
      <c r="O171" s="9"/>
      <c r="P171" s="10"/>
    </row>
    <row r="172" spans="1:16" s="75" customFormat="1" ht="16" thickBot="1" x14ac:dyDescent="0.4">
      <c r="A172" s="78" t="str">
        <f>IF(I172&lt;&gt;"",1+MAX($A$1:A171),"")</f>
        <v/>
      </c>
      <c r="B172" s="79"/>
      <c r="C172" s="79"/>
      <c r="D172" s="79" t="s">
        <v>180</v>
      </c>
      <c r="E172" s="80" t="s">
        <v>33</v>
      </c>
      <c r="F172" s="81"/>
      <c r="G172" s="82"/>
      <c r="H172" s="82"/>
      <c r="I172" s="82"/>
      <c r="J172" s="82"/>
      <c r="K172" s="82"/>
      <c r="L172" s="82"/>
      <c r="M172" s="82"/>
      <c r="N172" s="82"/>
      <c r="O172" s="82"/>
      <c r="P172" s="83">
        <f>SUM(O175:O213)</f>
        <v>43935.680000000008</v>
      </c>
    </row>
    <row r="173" spans="1:16" x14ac:dyDescent="0.35">
      <c r="A173" s="36" t="str">
        <f>IF(I173&lt;&gt;"",1+MAX($A$1:A172),"")</f>
        <v/>
      </c>
      <c r="B173" s="51"/>
      <c r="C173" s="50"/>
      <c r="D173" s="9"/>
      <c r="E173" s="52"/>
      <c r="F173" s="6"/>
      <c r="G173" s="67"/>
      <c r="H173" s="67"/>
      <c r="I173" s="67"/>
      <c r="J173" s="67"/>
      <c r="K173" s="41"/>
      <c r="L173" s="41"/>
      <c r="M173" s="41"/>
      <c r="N173" s="3"/>
      <c r="O173" s="4"/>
      <c r="P173" s="10"/>
    </row>
    <row r="174" spans="1:16" x14ac:dyDescent="0.35">
      <c r="A174" s="36" t="str">
        <f>IF(I174&lt;&gt;"",1+MAX($A$1:A173),"")</f>
        <v/>
      </c>
      <c r="B174" s="51"/>
      <c r="C174" s="50"/>
      <c r="D174" s="48"/>
      <c r="E174" s="53" t="s">
        <v>181</v>
      </c>
      <c r="F174" s="6"/>
      <c r="G174" s="1"/>
      <c r="H174" s="2"/>
      <c r="I174" s="16"/>
      <c r="J174" s="41"/>
      <c r="K174" s="41"/>
      <c r="L174" s="41"/>
      <c r="M174" s="41"/>
      <c r="N174" s="3"/>
      <c r="O174" s="4"/>
      <c r="P174" s="10"/>
    </row>
    <row r="175" spans="1:16" s="9" customFormat="1" ht="24.75" customHeight="1" x14ac:dyDescent="0.35">
      <c r="A175" s="36">
        <f>IF(I175&lt;&gt;"",1+MAX($A$1:A174),"")</f>
        <v>130</v>
      </c>
      <c r="B175" s="38" t="s">
        <v>182</v>
      </c>
      <c r="C175" s="38" t="s">
        <v>183</v>
      </c>
      <c r="E175" s="33" t="s">
        <v>185</v>
      </c>
      <c r="F175" s="6">
        <v>60</v>
      </c>
      <c r="G175" s="1">
        <v>0</v>
      </c>
      <c r="H175" s="2">
        <f t="shared" ref="H175:H185" si="105">F175*(1+G175)</f>
        <v>60</v>
      </c>
      <c r="I175" s="16" t="s">
        <v>31</v>
      </c>
      <c r="J175" s="61">
        <v>18.200000000000003</v>
      </c>
      <c r="K175" s="62">
        <f>J175*H175</f>
        <v>1092.0000000000002</v>
      </c>
      <c r="L175" s="62">
        <v>46.8</v>
      </c>
      <c r="M175" s="62">
        <f>L175*H175</f>
        <v>2808</v>
      </c>
      <c r="N175" s="61">
        <v>65</v>
      </c>
      <c r="O175" s="4">
        <f t="shared" ref="O175:O185" si="106">N175*H175</f>
        <v>3900</v>
      </c>
      <c r="P175" s="10"/>
    </row>
    <row r="176" spans="1:16" s="9" customFormat="1" ht="24.75" customHeight="1" x14ac:dyDescent="0.35">
      <c r="A176" s="36">
        <f>IF(I176&lt;&gt;"",1+MAX($A$1:A175),"")</f>
        <v>131</v>
      </c>
      <c r="B176" s="38" t="s">
        <v>182</v>
      </c>
      <c r="C176" s="38" t="s">
        <v>183</v>
      </c>
      <c r="E176" s="33" t="s">
        <v>186</v>
      </c>
      <c r="F176" s="6">
        <v>26</v>
      </c>
      <c r="G176" s="1">
        <v>0</v>
      </c>
      <c r="H176" s="2">
        <f t="shared" si="105"/>
        <v>26</v>
      </c>
      <c r="I176" s="16" t="s">
        <v>31</v>
      </c>
      <c r="J176" s="61">
        <v>33.6</v>
      </c>
      <c r="K176" s="62">
        <f>J176*H176</f>
        <v>873.6</v>
      </c>
      <c r="L176" s="62">
        <v>86.399999999999991</v>
      </c>
      <c r="M176" s="62">
        <f>L176*H176</f>
        <v>2246.3999999999996</v>
      </c>
      <c r="N176" s="61">
        <v>120</v>
      </c>
      <c r="O176" s="4">
        <f t="shared" si="106"/>
        <v>3120</v>
      </c>
      <c r="P176" s="10"/>
    </row>
    <row r="177" spans="1:16" s="9" customFormat="1" ht="24.75" customHeight="1" x14ac:dyDescent="0.35">
      <c r="A177" s="36">
        <f>IF(I177&lt;&gt;"",1+MAX($A$1:A176),"")</f>
        <v>132</v>
      </c>
      <c r="B177" s="38" t="s">
        <v>182</v>
      </c>
      <c r="C177" s="38" t="s">
        <v>183</v>
      </c>
      <c r="E177" s="33" t="s">
        <v>187</v>
      </c>
      <c r="F177" s="6">
        <v>14</v>
      </c>
      <c r="G177" s="1">
        <v>0</v>
      </c>
      <c r="H177" s="2">
        <f t="shared" si="105"/>
        <v>14</v>
      </c>
      <c r="I177" s="16" t="s">
        <v>31</v>
      </c>
      <c r="J177" s="61">
        <v>39.200000000000003</v>
      </c>
      <c r="K177" s="62">
        <f>J177*H177</f>
        <v>548.80000000000007</v>
      </c>
      <c r="L177" s="62">
        <v>100.8</v>
      </c>
      <c r="M177" s="62">
        <f>L177*H177</f>
        <v>1411.2</v>
      </c>
      <c r="N177" s="61">
        <v>140</v>
      </c>
      <c r="O177" s="4">
        <f t="shared" si="106"/>
        <v>1960</v>
      </c>
      <c r="P177" s="10"/>
    </row>
    <row r="178" spans="1:16" s="9" customFormat="1" ht="24.75" customHeight="1" x14ac:dyDescent="0.35">
      <c r="A178" s="36">
        <f>IF(I178&lt;&gt;"",1+MAX($A$1:A177),"")</f>
        <v>133</v>
      </c>
      <c r="B178" s="38" t="s">
        <v>182</v>
      </c>
      <c r="C178" s="38" t="s">
        <v>183</v>
      </c>
      <c r="E178" s="33" t="s">
        <v>188</v>
      </c>
      <c r="F178" s="6">
        <v>1</v>
      </c>
      <c r="G178" s="1">
        <v>0</v>
      </c>
      <c r="H178" s="2">
        <f t="shared" si="105"/>
        <v>1</v>
      </c>
      <c r="I178" s="16" t="s">
        <v>31</v>
      </c>
      <c r="J178" s="65">
        <v>50.400000000000006</v>
      </c>
      <c r="K178" s="66">
        <f t="shared" ref="K178" si="107">J178*H178</f>
        <v>50.400000000000006</v>
      </c>
      <c r="L178" s="66">
        <v>129.6</v>
      </c>
      <c r="M178" s="66">
        <f t="shared" ref="M178" si="108">L178*H178</f>
        <v>129.6</v>
      </c>
      <c r="N178" s="65">
        <v>180</v>
      </c>
      <c r="O178" s="4">
        <f t="shared" si="106"/>
        <v>180</v>
      </c>
      <c r="P178" s="10"/>
    </row>
    <row r="179" spans="1:16" s="9" customFormat="1" ht="24.75" customHeight="1" x14ac:dyDescent="0.35">
      <c r="A179" s="36">
        <f>IF(I179&lt;&gt;"",1+MAX($A$1:A178),"")</f>
        <v>134</v>
      </c>
      <c r="B179" s="38" t="s">
        <v>182</v>
      </c>
      <c r="C179" s="38" t="s">
        <v>183</v>
      </c>
      <c r="E179" s="33" t="s">
        <v>189</v>
      </c>
      <c r="F179" s="6">
        <v>2</v>
      </c>
      <c r="G179" s="1">
        <v>0</v>
      </c>
      <c r="H179" s="2">
        <f t="shared" si="105"/>
        <v>2</v>
      </c>
      <c r="I179" s="16" t="s">
        <v>31</v>
      </c>
      <c r="J179" s="65">
        <v>44.800000000000004</v>
      </c>
      <c r="K179" s="66">
        <f t="shared" ref="K179" si="109">J179*H179</f>
        <v>89.600000000000009</v>
      </c>
      <c r="L179" s="66">
        <v>115.19999999999999</v>
      </c>
      <c r="M179" s="66">
        <f t="shared" ref="M179" si="110">L179*H179</f>
        <v>230.39999999999998</v>
      </c>
      <c r="N179" s="65">
        <v>160</v>
      </c>
      <c r="O179" s="4">
        <f t="shared" si="106"/>
        <v>320</v>
      </c>
      <c r="P179" s="10"/>
    </row>
    <row r="180" spans="1:16" s="9" customFormat="1" ht="24.75" customHeight="1" x14ac:dyDescent="0.35">
      <c r="A180" s="36">
        <f>IF(I180&lt;&gt;"",1+MAX($A$1:A179),"")</f>
        <v>135</v>
      </c>
      <c r="B180" s="38" t="s">
        <v>182</v>
      </c>
      <c r="C180" s="38" t="s">
        <v>183</v>
      </c>
      <c r="E180" s="33" t="s">
        <v>190</v>
      </c>
      <c r="F180" s="6">
        <v>11</v>
      </c>
      <c r="G180" s="1">
        <v>0</v>
      </c>
      <c r="H180" s="2">
        <f t="shared" si="105"/>
        <v>11</v>
      </c>
      <c r="I180" s="16" t="s">
        <v>31</v>
      </c>
      <c r="J180" s="63">
        <v>28.000000000000004</v>
      </c>
      <c r="K180" s="64">
        <f t="shared" ref="K180:K185" si="111">J180*H180</f>
        <v>308.00000000000006</v>
      </c>
      <c r="L180" s="64">
        <v>72</v>
      </c>
      <c r="M180" s="64">
        <f t="shared" ref="M180:M185" si="112">L180*H180</f>
        <v>792</v>
      </c>
      <c r="N180" s="63">
        <v>100</v>
      </c>
      <c r="O180" s="4">
        <f t="shared" si="106"/>
        <v>1100</v>
      </c>
      <c r="P180" s="10"/>
    </row>
    <row r="181" spans="1:16" s="9" customFormat="1" ht="24.75" customHeight="1" x14ac:dyDescent="0.35">
      <c r="A181" s="36">
        <f>IF(I181&lt;&gt;"",1+MAX($A$1:A180),"")</f>
        <v>136</v>
      </c>
      <c r="B181" s="38" t="s">
        <v>182</v>
      </c>
      <c r="C181" s="38" t="s">
        <v>183</v>
      </c>
      <c r="E181" s="33" t="s">
        <v>184</v>
      </c>
      <c r="F181" s="6">
        <v>12</v>
      </c>
      <c r="G181" s="1">
        <v>0</v>
      </c>
      <c r="H181" s="2">
        <f t="shared" ref="H181" si="113">F181*(1+G181)</f>
        <v>12</v>
      </c>
      <c r="I181" s="16" t="s">
        <v>31</v>
      </c>
      <c r="J181" s="63">
        <v>7.04</v>
      </c>
      <c r="K181" s="64">
        <f t="shared" ref="K181" si="114">J181*H181</f>
        <v>84.48</v>
      </c>
      <c r="L181" s="64">
        <v>22</v>
      </c>
      <c r="M181" s="64">
        <f t="shared" ref="M181" si="115">L181*H181</f>
        <v>264</v>
      </c>
      <c r="N181" s="63">
        <f>J181+L181</f>
        <v>29.04</v>
      </c>
      <c r="O181" s="4">
        <f t="shared" ref="O181" si="116">N181*H181</f>
        <v>348.48</v>
      </c>
      <c r="P181" s="10"/>
    </row>
    <row r="182" spans="1:16" s="9" customFormat="1" ht="24.75" customHeight="1" x14ac:dyDescent="0.35">
      <c r="A182" s="36">
        <f>IF(I182&lt;&gt;"",1+MAX($A$1:A180),"")</f>
        <v>136</v>
      </c>
      <c r="B182" s="38" t="s">
        <v>182</v>
      </c>
      <c r="C182" s="38" t="s">
        <v>183</v>
      </c>
      <c r="E182" s="33" t="s">
        <v>191</v>
      </c>
      <c r="F182" s="6">
        <v>17</v>
      </c>
      <c r="G182" s="1">
        <v>0</v>
      </c>
      <c r="H182" s="2">
        <f t="shared" si="105"/>
        <v>17</v>
      </c>
      <c r="I182" s="16" t="s">
        <v>31</v>
      </c>
      <c r="J182" s="61">
        <v>56.000000000000007</v>
      </c>
      <c r="K182" s="62">
        <f>J182*H182</f>
        <v>952.00000000000011</v>
      </c>
      <c r="L182" s="62">
        <v>144</v>
      </c>
      <c r="M182" s="62">
        <f>L182*H182</f>
        <v>2448</v>
      </c>
      <c r="N182" s="61">
        <v>200</v>
      </c>
      <c r="O182" s="4">
        <f t="shared" si="106"/>
        <v>3400</v>
      </c>
      <c r="P182" s="10"/>
    </row>
    <row r="183" spans="1:16" s="9" customFormat="1" ht="24.75" customHeight="1" x14ac:dyDescent="0.35">
      <c r="A183" s="36">
        <f>IF(I183&lt;&gt;"",1+MAX($A$1:A182),"")</f>
        <v>137</v>
      </c>
      <c r="B183" s="38" t="s">
        <v>182</v>
      </c>
      <c r="C183" s="38" t="s">
        <v>183</v>
      </c>
      <c r="E183" s="33" t="s">
        <v>192</v>
      </c>
      <c r="F183" s="6">
        <v>5</v>
      </c>
      <c r="G183" s="1">
        <v>0</v>
      </c>
      <c r="H183" s="2">
        <f t="shared" si="105"/>
        <v>5</v>
      </c>
      <c r="I183" s="16" t="s">
        <v>31</v>
      </c>
      <c r="J183" s="61">
        <v>42.000000000000007</v>
      </c>
      <c r="K183" s="62">
        <f t="shared" ref="K183:K184" si="117">J183*H183</f>
        <v>210.00000000000003</v>
      </c>
      <c r="L183" s="62">
        <v>108</v>
      </c>
      <c r="M183" s="62">
        <f t="shared" ref="M183:M184" si="118">L183*H183</f>
        <v>540</v>
      </c>
      <c r="N183" s="61">
        <v>150</v>
      </c>
      <c r="O183" s="4">
        <f t="shared" si="106"/>
        <v>750</v>
      </c>
      <c r="P183" s="10"/>
    </row>
    <row r="184" spans="1:16" s="9" customFormat="1" ht="24.75" customHeight="1" x14ac:dyDescent="0.35">
      <c r="A184" s="36">
        <f>IF(I184&lt;&gt;"",1+MAX($A$1:A183),"")</f>
        <v>138</v>
      </c>
      <c r="B184" s="38" t="s">
        <v>182</v>
      </c>
      <c r="C184" s="38" t="s">
        <v>183</v>
      </c>
      <c r="E184" s="33" t="s">
        <v>193</v>
      </c>
      <c r="F184" s="6">
        <v>7</v>
      </c>
      <c r="G184" s="1">
        <v>0</v>
      </c>
      <c r="H184" s="2">
        <f t="shared" si="105"/>
        <v>7</v>
      </c>
      <c r="I184" s="16" t="s">
        <v>31</v>
      </c>
      <c r="J184" s="63">
        <v>16</v>
      </c>
      <c r="K184" s="64">
        <f t="shared" si="117"/>
        <v>112</v>
      </c>
      <c r="L184" s="64">
        <v>50</v>
      </c>
      <c r="M184" s="64">
        <f t="shared" si="118"/>
        <v>350</v>
      </c>
      <c r="N184" s="63">
        <f>J184+L184</f>
        <v>66</v>
      </c>
      <c r="O184" s="4">
        <f t="shared" si="106"/>
        <v>462</v>
      </c>
      <c r="P184" s="10"/>
    </row>
    <row r="185" spans="1:16" s="9" customFormat="1" ht="24.75" customHeight="1" x14ac:dyDescent="0.35">
      <c r="A185" s="36">
        <f>IF(I185&lt;&gt;"",1+MAX($A$1:A184),"")</f>
        <v>139</v>
      </c>
      <c r="B185" s="38" t="s">
        <v>182</v>
      </c>
      <c r="C185" s="38" t="s">
        <v>183</v>
      </c>
      <c r="E185" s="33" t="s">
        <v>194</v>
      </c>
      <c r="F185" s="6">
        <v>1</v>
      </c>
      <c r="G185" s="1">
        <v>0</v>
      </c>
      <c r="H185" s="2">
        <f t="shared" si="105"/>
        <v>1</v>
      </c>
      <c r="I185" s="16" t="s">
        <v>31</v>
      </c>
      <c r="J185" s="61">
        <v>84</v>
      </c>
      <c r="K185" s="62">
        <f t="shared" si="111"/>
        <v>84</v>
      </c>
      <c r="L185" s="62">
        <v>115.99999999999999</v>
      </c>
      <c r="M185" s="62">
        <f t="shared" si="112"/>
        <v>115.99999999999999</v>
      </c>
      <c r="N185" s="61">
        <v>200</v>
      </c>
      <c r="O185" s="4">
        <f t="shared" si="106"/>
        <v>200</v>
      </c>
      <c r="P185" s="10"/>
    </row>
    <row r="186" spans="1:16" s="9" customFormat="1" ht="14.5" x14ac:dyDescent="0.35">
      <c r="A186" s="36" t="str">
        <f>IF(I186&lt;&gt;"",1+MAX($A$1:A185),"")</f>
        <v/>
      </c>
      <c r="B186" s="38"/>
      <c r="C186" s="29"/>
      <c r="E186" s="33"/>
      <c r="F186" s="6"/>
      <c r="G186" s="1"/>
      <c r="H186" s="2"/>
      <c r="I186" s="16"/>
      <c r="J186" s="3"/>
      <c r="K186" s="41"/>
      <c r="L186" s="41"/>
      <c r="M186" s="41"/>
      <c r="N186" s="3"/>
      <c r="O186" s="4"/>
      <c r="P186" s="10"/>
    </row>
    <row r="187" spans="1:16" x14ac:dyDescent="0.35">
      <c r="A187" s="36" t="str">
        <f>IF(I187&lt;&gt;"",1+MAX($A$1:A186),"")</f>
        <v/>
      </c>
      <c r="B187" s="51"/>
      <c r="C187" s="50"/>
      <c r="D187" s="48"/>
      <c r="E187" s="53" t="s">
        <v>195</v>
      </c>
      <c r="F187" s="6"/>
      <c r="G187" s="1"/>
      <c r="H187" s="2"/>
      <c r="I187" s="16"/>
      <c r="J187" s="41"/>
      <c r="K187" s="41"/>
      <c r="L187" s="41"/>
      <c r="M187" s="41"/>
      <c r="N187" s="3"/>
      <c r="O187" s="4"/>
      <c r="P187" s="10"/>
    </row>
    <row r="188" spans="1:16" s="9" customFormat="1" ht="24.75" customHeight="1" x14ac:dyDescent="0.35">
      <c r="A188" s="36">
        <f>IF(I188&lt;&gt;"",1+MAX($A$1:A187),"")</f>
        <v>140</v>
      </c>
      <c r="B188" s="38" t="s">
        <v>182</v>
      </c>
      <c r="C188" s="38" t="s">
        <v>183</v>
      </c>
      <c r="E188" s="33" t="s">
        <v>196</v>
      </c>
      <c r="F188" s="6">
        <v>7</v>
      </c>
      <c r="G188" s="1">
        <v>0</v>
      </c>
      <c r="H188" s="2">
        <f t="shared" ref="H188:H198" si="119">F188*(1+G188)</f>
        <v>7</v>
      </c>
      <c r="I188" s="16" t="s">
        <v>31</v>
      </c>
      <c r="J188" s="65">
        <v>22.080000000000002</v>
      </c>
      <c r="K188" s="66">
        <f>J188*H188</f>
        <v>154.56</v>
      </c>
      <c r="L188" s="66">
        <v>69</v>
      </c>
      <c r="M188" s="66">
        <f>L188*H188</f>
        <v>483</v>
      </c>
      <c r="N188" s="65">
        <f>J188+L188</f>
        <v>91.08</v>
      </c>
      <c r="O188" s="4">
        <f t="shared" ref="O188:O192" si="120">N188*H188</f>
        <v>637.55999999999995</v>
      </c>
      <c r="P188" s="10"/>
    </row>
    <row r="189" spans="1:16" s="9" customFormat="1" ht="24.75" customHeight="1" x14ac:dyDescent="0.35">
      <c r="A189" s="36">
        <f>IF(I189&lt;&gt;"",1+MAX($A$1:A188),"")</f>
        <v>141</v>
      </c>
      <c r="B189" s="38" t="s">
        <v>182</v>
      </c>
      <c r="C189" s="38" t="s">
        <v>183</v>
      </c>
      <c r="E189" s="33" t="s">
        <v>197</v>
      </c>
      <c r="F189" s="6">
        <v>2</v>
      </c>
      <c r="G189" s="1">
        <v>0</v>
      </c>
      <c r="H189" s="2">
        <f t="shared" si="119"/>
        <v>2</v>
      </c>
      <c r="I189" s="16" t="s">
        <v>31</v>
      </c>
      <c r="J189" s="65">
        <v>28.16</v>
      </c>
      <c r="K189" s="66">
        <f>J189*H189</f>
        <v>56.32</v>
      </c>
      <c r="L189" s="66">
        <v>88</v>
      </c>
      <c r="M189" s="66">
        <f>L189*H189</f>
        <v>176</v>
      </c>
      <c r="N189" s="65">
        <f>J189+L189</f>
        <v>116.16</v>
      </c>
      <c r="O189" s="4">
        <f t="shared" si="120"/>
        <v>232.32</v>
      </c>
      <c r="P189" s="10"/>
    </row>
    <row r="190" spans="1:16" s="9" customFormat="1" ht="24.75" customHeight="1" x14ac:dyDescent="0.35">
      <c r="A190" s="36">
        <f>IF(I190&lt;&gt;"",1+MAX($A$1:A189),"")</f>
        <v>142</v>
      </c>
      <c r="B190" s="38" t="s">
        <v>182</v>
      </c>
      <c r="C190" s="38" t="s">
        <v>183</v>
      </c>
      <c r="E190" s="33" t="s">
        <v>198</v>
      </c>
      <c r="F190" s="6">
        <v>6</v>
      </c>
      <c r="G190" s="1">
        <v>0</v>
      </c>
      <c r="H190" s="2">
        <f t="shared" si="119"/>
        <v>6</v>
      </c>
      <c r="I190" s="16" t="s">
        <v>31</v>
      </c>
      <c r="J190" s="61">
        <v>144</v>
      </c>
      <c r="K190" s="62">
        <f t="shared" ref="K190" si="121">J190*H190</f>
        <v>864</v>
      </c>
      <c r="L190" s="62">
        <v>450</v>
      </c>
      <c r="M190" s="62">
        <f t="shared" ref="M190" si="122">L190*H190</f>
        <v>2700</v>
      </c>
      <c r="N190" s="61">
        <f t="shared" ref="N190" si="123">J190+L190</f>
        <v>594</v>
      </c>
      <c r="O190" s="4">
        <f t="shared" si="120"/>
        <v>3564</v>
      </c>
      <c r="P190" s="10"/>
    </row>
    <row r="191" spans="1:16" s="9" customFormat="1" ht="24.75" customHeight="1" x14ac:dyDescent="0.35">
      <c r="A191" s="36">
        <f>IF(I191&lt;&gt;"",1+MAX($A$1:A190),"")</f>
        <v>143</v>
      </c>
      <c r="B191" s="38" t="s">
        <v>182</v>
      </c>
      <c r="C191" s="38" t="s">
        <v>183</v>
      </c>
      <c r="E191" s="33" t="s">
        <v>216</v>
      </c>
      <c r="F191" s="6">
        <v>71</v>
      </c>
      <c r="G191" s="1">
        <v>0</v>
      </c>
      <c r="H191" s="2">
        <f t="shared" si="119"/>
        <v>71</v>
      </c>
      <c r="I191" s="16" t="s">
        <v>31</v>
      </c>
      <c r="J191" s="63">
        <v>38.4</v>
      </c>
      <c r="K191" s="64">
        <f>J191*H191</f>
        <v>2726.4</v>
      </c>
      <c r="L191" s="64">
        <v>120</v>
      </c>
      <c r="M191" s="64">
        <f>L191*H191</f>
        <v>8520</v>
      </c>
      <c r="N191" s="63">
        <f>J191+L191</f>
        <v>158.4</v>
      </c>
      <c r="O191" s="4">
        <f t="shared" si="120"/>
        <v>11246.4</v>
      </c>
      <c r="P191" s="10"/>
    </row>
    <row r="192" spans="1:16" s="9" customFormat="1" ht="24.75" customHeight="1" x14ac:dyDescent="0.35">
      <c r="A192" s="36">
        <f>IF(I192&lt;&gt;"",1+MAX($A$1:A191),"")</f>
        <v>144</v>
      </c>
      <c r="B192" s="38" t="s">
        <v>182</v>
      </c>
      <c r="C192" s="38" t="s">
        <v>183</v>
      </c>
      <c r="E192" s="33" t="s">
        <v>217</v>
      </c>
      <c r="F192" s="6">
        <v>11</v>
      </c>
      <c r="G192" s="1">
        <v>0</v>
      </c>
      <c r="H192" s="2">
        <f t="shared" si="119"/>
        <v>11</v>
      </c>
      <c r="I192" s="16" t="s">
        <v>31</v>
      </c>
      <c r="J192" s="63">
        <v>38.4</v>
      </c>
      <c r="K192" s="64">
        <f>J192*H192</f>
        <v>422.4</v>
      </c>
      <c r="L192" s="64">
        <v>120</v>
      </c>
      <c r="M192" s="64">
        <f>L192*H192</f>
        <v>1320</v>
      </c>
      <c r="N192" s="63">
        <f>J192+L192</f>
        <v>158.4</v>
      </c>
      <c r="O192" s="4">
        <f t="shared" si="120"/>
        <v>1742.4</v>
      </c>
      <c r="P192" s="10"/>
    </row>
    <row r="193" spans="1:16" s="9" customFormat="1" ht="14.5" x14ac:dyDescent="0.35">
      <c r="A193" s="36" t="str">
        <f>IF(I193&lt;&gt;"",1+MAX($A$1:A192),"")</f>
        <v/>
      </c>
      <c r="B193" s="38"/>
      <c r="C193" s="29"/>
      <c r="E193" s="33"/>
      <c r="F193" s="6"/>
      <c r="G193" s="1"/>
      <c r="H193" s="2"/>
      <c r="I193" s="16"/>
      <c r="J193" s="3"/>
      <c r="K193" s="41"/>
      <c r="L193" s="41"/>
      <c r="M193" s="41"/>
      <c r="N193" s="3"/>
      <c r="O193" s="4"/>
      <c r="P193" s="10"/>
    </row>
    <row r="194" spans="1:16" x14ac:dyDescent="0.35">
      <c r="A194" s="36" t="str">
        <f>IF(I194&lt;&gt;"",1+MAX($A$1:A193),"")</f>
        <v/>
      </c>
      <c r="B194" s="51"/>
      <c r="C194" s="50"/>
      <c r="D194" s="48"/>
      <c r="E194" s="53" t="s">
        <v>199</v>
      </c>
      <c r="F194" s="6"/>
      <c r="G194" s="1"/>
      <c r="H194" s="2"/>
      <c r="I194" s="16"/>
      <c r="J194" s="41"/>
      <c r="K194" s="41"/>
      <c r="L194" s="41"/>
      <c r="M194" s="41"/>
      <c r="N194" s="3"/>
      <c r="O194" s="4"/>
      <c r="P194" s="10"/>
    </row>
    <row r="195" spans="1:16" s="9" customFormat="1" ht="24.75" customHeight="1" x14ac:dyDescent="0.35">
      <c r="A195" s="36">
        <f>IF(I195&lt;&gt;"",1+MAX($A$1:A194),"")</f>
        <v>145</v>
      </c>
      <c r="B195" s="38" t="s">
        <v>182</v>
      </c>
      <c r="C195" s="38" t="s">
        <v>183</v>
      </c>
      <c r="E195" s="33" t="s">
        <v>200</v>
      </c>
      <c r="F195" s="6">
        <v>10</v>
      </c>
      <c r="G195" s="1">
        <v>0</v>
      </c>
      <c r="H195" s="2">
        <f t="shared" si="119"/>
        <v>10</v>
      </c>
      <c r="I195" s="16" t="s">
        <v>31</v>
      </c>
      <c r="J195" s="63">
        <v>7.04</v>
      </c>
      <c r="K195" s="64">
        <f>J195*H195</f>
        <v>70.400000000000006</v>
      </c>
      <c r="L195" s="64">
        <v>22</v>
      </c>
      <c r="M195" s="64">
        <f>L195*H195</f>
        <v>220</v>
      </c>
      <c r="N195" s="63">
        <f>J195+L195</f>
        <v>29.04</v>
      </c>
      <c r="O195" s="4">
        <f t="shared" ref="O195:O198" si="124">N195*H195</f>
        <v>290.39999999999998</v>
      </c>
      <c r="P195" s="10"/>
    </row>
    <row r="196" spans="1:16" s="9" customFormat="1" ht="24.75" customHeight="1" x14ac:dyDescent="0.35">
      <c r="A196" s="36">
        <f>IF(I196&lt;&gt;"",1+MAX($A$1:A195),"")</f>
        <v>146</v>
      </c>
      <c r="B196" s="38" t="s">
        <v>182</v>
      </c>
      <c r="C196" s="38" t="s">
        <v>183</v>
      </c>
      <c r="E196" s="33" t="s">
        <v>201</v>
      </c>
      <c r="F196" s="6">
        <v>2</v>
      </c>
      <c r="G196" s="1">
        <v>0</v>
      </c>
      <c r="H196" s="2">
        <f t="shared" si="119"/>
        <v>2</v>
      </c>
      <c r="I196" s="16" t="s">
        <v>31</v>
      </c>
      <c r="J196" s="63">
        <v>11.200000000000001</v>
      </c>
      <c r="K196" s="64">
        <f>J196*H196</f>
        <v>22.400000000000002</v>
      </c>
      <c r="L196" s="64">
        <v>35</v>
      </c>
      <c r="M196" s="64">
        <f>L196*H196</f>
        <v>70</v>
      </c>
      <c r="N196" s="63">
        <f>J196+L196</f>
        <v>46.2</v>
      </c>
      <c r="O196" s="4">
        <f t="shared" si="124"/>
        <v>92.4</v>
      </c>
      <c r="P196" s="10"/>
    </row>
    <row r="197" spans="1:16" s="9" customFormat="1" ht="24.75" customHeight="1" x14ac:dyDescent="0.35">
      <c r="A197" s="36">
        <f>IF(I197&lt;&gt;"",1+MAX($A$1:A196),"")</f>
        <v>147</v>
      </c>
      <c r="B197" s="38" t="s">
        <v>182</v>
      </c>
      <c r="C197" s="38" t="s">
        <v>183</v>
      </c>
      <c r="E197" s="33" t="s">
        <v>202</v>
      </c>
      <c r="F197" s="6">
        <v>52</v>
      </c>
      <c r="G197" s="1">
        <v>0</v>
      </c>
      <c r="H197" s="2">
        <f t="shared" si="119"/>
        <v>52</v>
      </c>
      <c r="I197" s="16" t="s">
        <v>31</v>
      </c>
      <c r="J197" s="63">
        <v>7.68</v>
      </c>
      <c r="K197" s="64">
        <f>J197*H197</f>
        <v>399.36</v>
      </c>
      <c r="L197" s="64">
        <v>24</v>
      </c>
      <c r="M197" s="64">
        <f>L197*H197</f>
        <v>1248</v>
      </c>
      <c r="N197" s="63">
        <f>J197+L197</f>
        <v>31.68</v>
      </c>
      <c r="O197" s="4">
        <f t="shared" si="124"/>
        <v>1647.36</v>
      </c>
      <c r="P197" s="10"/>
    </row>
    <row r="198" spans="1:16" s="9" customFormat="1" ht="24.75" customHeight="1" x14ac:dyDescent="0.35">
      <c r="A198" s="36">
        <f>IF(I198&lt;&gt;"",1+MAX($A$1:A197),"")</f>
        <v>148</v>
      </c>
      <c r="B198" s="38" t="s">
        <v>182</v>
      </c>
      <c r="C198" s="38" t="s">
        <v>183</v>
      </c>
      <c r="E198" s="33" t="s">
        <v>203</v>
      </c>
      <c r="F198" s="6">
        <v>8</v>
      </c>
      <c r="G198" s="1">
        <v>0</v>
      </c>
      <c r="H198" s="2">
        <f t="shared" si="119"/>
        <v>8</v>
      </c>
      <c r="I198" s="16" t="s">
        <v>31</v>
      </c>
      <c r="J198" s="65">
        <v>8</v>
      </c>
      <c r="K198" s="66">
        <f>J198*H198</f>
        <v>64</v>
      </c>
      <c r="L198" s="66">
        <v>25</v>
      </c>
      <c r="M198" s="66">
        <f>L198*H198</f>
        <v>200</v>
      </c>
      <c r="N198" s="65">
        <f>J198+L198</f>
        <v>33</v>
      </c>
      <c r="O198" s="4">
        <f t="shared" si="124"/>
        <v>264</v>
      </c>
      <c r="P198" s="10"/>
    </row>
    <row r="199" spans="1:16" s="9" customFormat="1" ht="14.5" x14ac:dyDescent="0.35">
      <c r="A199" s="36" t="str">
        <f>IF(I199&lt;&gt;"",1+MAX($A$1:A198),"")</f>
        <v/>
      </c>
      <c r="B199" s="38"/>
      <c r="C199" s="29"/>
      <c r="E199" s="33"/>
      <c r="F199" s="6"/>
      <c r="G199" s="1"/>
      <c r="H199" s="2"/>
      <c r="I199" s="16"/>
      <c r="J199" s="3"/>
      <c r="K199" s="41"/>
      <c r="L199" s="41"/>
      <c r="M199" s="41"/>
      <c r="N199" s="3"/>
      <c r="O199" s="4"/>
      <c r="P199" s="10"/>
    </row>
    <row r="200" spans="1:16" x14ac:dyDescent="0.35">
      <c r="A200" s="36" t="str">
        <f>IF(I200&lt;&gt;"",1+MAX($A$1:A199),"")</f>
        <v/>
      </c>
      <c r="B200" s="51"/>
      <c r="C200" s="50"/>
      <c r="D200" s="48"/>
      <c r="E200" s="53" t="s">
        <v>204</v>
      </c>
      <c r="F200" s="6"/>
      <c r="G200" s="1"/>
      <c r="H200" s="2"/>
      <c r="I200" s="16"/>
      <c r="J200" s="41"/>
      <c r="K200" s="41"/>
      <c r="L200" s="41"/>
      <c r="M200" s="41"/>
      <c r="N200" s="3"/>
      <c r="O200" s="4"/>
      <c r="P200" s="10"/>
    </row>
    <row r="201" spans="1:16" s="9" customFormat="1" ht="24.75" customHeight="1" x14ac:dyDescent="0.35">
      <c r="A201" s="36">
        <f>IF(I201&lt;&gt;"",1+MAX($A$1:A200),"")</f>
        <v>149</v>
      </c>
      <c r="B201" s="38" t="s">
        <v>182</v>
      </c>
      <c r="C201" s="38" t="s">
        <v>183</v>
      </c>
      <c r="E201" s="33" t="s">
        <v>205</v>
      </c>
      <c r="F201" s="6">
        <v>1</v>
      </c>
      <c r="G201" s="1">
        <v>0</v>
      </c>
      <c r="H201" s="2">
        <f t="shared" ref="H201" si="125">F201*(1+G201)</f>
        <v>1</v>
      </c>
      <c r="I201" s="16" t="s">
        <v>31</v>
      </c>
      <c r="J201" s="61">
        <v>461.12</v>
      </c>
      <c r="K201" s="66">
        <f>J201*H201</f>
        <v>461.12</v>
      </c>
      <c r="L201" s="66">
        <v>1441</v>
      </c>
      <c r="M201" s="66">
        <f>L201*H201</f>
        <v>1441</v>
      </c>
      <c r="N201" s="61">
        <f>J201+L201</f>
        <v>1902.12</v>
      </c>
      <c r="O201" s="4">
        <f t="shared" ref="O201" si="126">N201*H201</f>
        <v>1902.12</v>
      </c>
      <c r="P201" s="10"/>
    </row>
    <row r="202" spans="1:16" s="9" customFormat="1" ht="14.5" x14ac:dyDescent="0.35">
      <c r="A202" s="36" t="str">
        <f>IF(I202&lt;&gt;"",1+MAX($A$1:A201),"")</f>
        <v/>
      </c>
      <c r="B202" s="38"/>
      <c r="C202" s="29"/>
      <c r="E202" s="33"/>
      <c r="F202" s="6"/>
      <c r="G202" s="1"/>
      <c r="H202" s="2"/>
      <c r="I202" s="16"/>
      <c r="J202" s="3"/>
      <c r="K202" s="41"/>
      <c r="L202" s="41"/>
      <c r="M202" s="41"/>
      <c r="N202" s="3"/>
      <c r="O202" s="4"/>
      <c r="P202" s="10"/>
    </row>
    <row r="203" spans="1:16" x14ac:dyDescent="0.35">
      <c r="A203" s="36" t="str">
        <f>IF(I203&lt;&gt;"",1+MAX($A$1:A202),"")</f>
        <v/>
      </c>
      <c r="B203" s="51"/>
      <c r="C203" s="50"/>
      <c r="D203" s="48"/>
      <c r="E203" s="53" t="s">
        <v>206</v>
      </c>
      <c r="F203" s="6"/>
      <c r="G203" s="1"/>
      <c r="H203" s="2"/>
      <c r="I203" s="16"/>
      <c r="J203" s="41"/>
      <c r="K203" s="41"/>
      <c r="L203" s="41"/>
      <c r="M203" s="41"/>
      <c r="N203" s="3"/>
      <c r="O203" s="4"/>
      <c r="P203" s="10"/>
    </row>
    <row r="204" spans="1:16" s="9" customFormat="1" ht="24.75" customHeight="1" x14ac:dyDescent="0.35">
      <c r="A204" s="36">
        <f>IF(I204&lt;&gt;"",1+MAX($A$1:A203),"")</f>
        <v>150</v>
      </c>
      <c r="B204" s="38" t="s">
        <v>207</v>
      </c>
      <c r="C204" s="38" t="s">
        <v>207</v>
      </c>
      <c r="E204" s="33" t="s">
        <v>208</v>
      </c>
      <c r="F204" s="6">
        <v>2</v>
      </c>
      <c r="G204" s="1">
        <v>0</v>
      </c>
      <c r="H204" s="2">
        <f t="shared" ref="H204:H207" si="127">F204*(1+G204)</f>
        <v>2</v>
      </c>
      <c r="I204" s="16" t="s">
        <v>31</v>
      </c>
      <c r="J204" s="61">
        <v>77.44</v>
      </c>
      <c r="K204" s="62">
        <f>J204*H204</f>
        <v>154.88</v>
      </c>
      <c r="L204" s="64">
        <v>242</v>
      </c>
      <c r="M204" s="66">
        <f>L204*H204</f>
        <v>484</v>
      </c>
      <c r="N204" s="61">
        <f>J204+L204</f>
        <v>319.44</v>
      </c>
      <c r="O204" s="4">
        <f t="shared" ref="O204:O207" si="128">N204*H204</f>
        <v>638.88</v>
      </c>
      <c r="P204" s="10"/>
    </row>
    <row r="205" spans="1:16" s="9" customFormat="1" ht="24.75" customHeight="1" x14ac:dyDescent="0.35">
      <c r="A205" s="36">
        <f>IF(I205&lt;&gt;"",1+MAX($A$1:A204),"")</f>
        <v>151</v>
      </c>
      <c r="B205" s="38" t="s">
        <v>207</v>
      </c>
      <c r="C205" s="38" t="s">
        <v>207</v>
      </c>
      <c r="E205" s="33" t="s">
        <v>209</v>
      </c>
      <c r="F205" s="6">
        <v>1</v>
      </c>
      <c r="G205" s="1">
        <v>0</v>
      </c>
      <c r="H205" s="2">
        <f t="shared" si="127"/>
        <v>1</v>
      </c>
      <c r="I205" s="16" t="s">
        <v>31</v>
      </c>
      <c r="J205" s="61">
        <v>54.4</v>
      </c>
      <c r="K205" s="62">
        <f>J205*H205</f>
        <v>54.4</v>
      </c>
      <c r="L205" s="64">
        <v>170</v>
      </c>
      <c r="M205" s="66">
        <f>L205*H205</f>
        <v>170</v>
      </c>
      <c r="N205" s="61">
        <f>J205+L205</f>
        <v>224.4</v>
      </c>
      <c r="O205" s="4">
        <f t="shared" si="128"/>
        <v>224.4</v>
      </c>
      <c r="P205" s="10"/>
    </row>
    <row r="206" spans="1:16" s="9" customFormat="1" ht="24.75" customHeight="1" x14ac:dyDescent="0.35">
      <c r="A206" s="36">
        <f>IF(I206&lt;&gt;"",1+MAX($A$1:A205),"")</f>
        <v>152</v>
      </c>
      <c r="B206" s="38" t="s">
        <v>207</v>
      </c>
      <c r="C206" s="38" t="s">
        <v>207</v>
      </c>
      <c r="E206" s="33" t="s">
        <v>210</v>
      </c>
      <c r="F206" s="6">
        <v>1</v>
      </c>
      <c r="G206" s="1">
        <v>0</v>
      </c>
      <c r="H206" s="2">
        <f t="shared" si="127"/>
        <v>1</v>
      </c>
      <c r="I206" s="16" t="s">
        <v>31</v>
      </c>
      <c r="J206" s="61">
        <v>64</v>
      </c>
      <c r="K206" s="62">
        <f>J206*H206</f>
        <v>64</v>
      </c>
      <c r="L206" s="64">
        <v>200</v>
      </c>
      <c r="M206" s="66">
        <f>L206*H206</f>
        <v>200</v>
      </c>
      <c r="N206" s="61">
        <f>J206+L206</f>
        <v>264</v>
      </c>
      <c r="O206" s="4">
        <f t="shared" si="128"/>
        <v>264</v>
      </c>
      <c r="P206" s="10"/>
    </row>
    <row r="207" spans="1:16" s="9" customFormat="1" ht="24.75" customHeight="1" x14ac:dyDescent="0.35">
      <c r="A207" s="36">
        <f>IF(I207&lt;&gt;"",1+MAX($A$1:A206),"")</f>
        <v>153</v>
      </c>
      <c r="B207" s="38" t="s">
        <v>207</v>
      </c>
      <c r="C207" s="38" t="s">
        <v>207</v>
      </c>
      <c r="E207" s="33" t="s">
        <v>211</v>
      </c>
      <c r="F207" s="6">
        <v>1</v>
      </c>
      <c r="G207" s="1">
        <v>0</v>
      </c>
      <c r="H207" s="2">
        <f t="shared" si="127"/>
        <v>1</v>
      </c>
      <c r="I207" s="16" t="s">
        <v>31</v>
      </c>
      <c r="J207" s="61">
        <v>328.96</v>
      </c>
      <c r="K207" s="62">
        <f>J207*H207</f>
        <v>328.96</v>
      </c>
      <c r="L207" s="64">
        <v>1028</v>
      </c>
      <c r="M207" s="66">
        <f>L207*H207</f>
        <v>1028</v>
      </c>
      <c r="N207" s="61">
        <f>J207+L207</f>
        <v>1356.96</v>
      </c>
      <c r="O207" s="4">
        <f t="shared" si="128"/>
        <v>1356.96</v>
      </c>
      <c r="P207" s="10"/>
    </row>
    <row r="208" spans="1:16" s="9" customFormat="1" ht="14.5" x14ac:dyDescent="0.35">
      <c r="A208" s="36" t="str">
        <f>IF(I208&lt;&gt;"",1+MAX($A$1:A207),"")</f>
        <v/>
      </c>
      <c r="B208" s="38"/>
      <c r="C208" s="29"/>
      <c r="E208" s="33"/>
      <c r="F208" s="6"/>
      <c r="G208" s="1"/>
      <c r="H208" s="2"/>
      <c r="I208" s="16"/>
      <c r="J208" s="3"/>
      <c r="K208" s="41"/>
      <c r="L208" s="41"/>
      <c r="M208" s="41"/>
      <c r="N208" s="3"/>
      <c r="O208" s="4"/>
      <c r="P208" s="10"/>
    </row>
    <row r="209" spans="1:16" x14ac:dyDescent="0.35">
      <c r="A209" s="36" t="str">
        <f>IF(I209&lt;&gt;"",1+MAX($A$1:A208),"")</f>
        <v/>
      </c>
      <c r="B209" s="51"/>
      <c r="C209" s="50"/>
      <c r="D209" s="48"/>
      <c r="E209" s="53" t="s">
        <v>212</v>
      </c>
      <c r="F209" s="6"/>
      <c r="G209" s="1"/>
      <c r="H209" s="2"/>
      <c r="I209" s="16"/>
      <c r="J209" s="41"/>
      <c r="K209" s="41"/>
      <c r="L209" s="41"/>
      <c r="M209" s="41"/>
      <c r="N209" s="3"/>
      <c r="O209" s="4"/>
      <c r="P209" s="10"/>
    </row>
    <row r="210" spans="1:16" s="9" customFormat="1" ht="24.75" customHeight="1" x14ac:dyDescent="0.35">
      <c r="A210" s="36">
        <f>IF(I210&lt;&gt;"",1+MAX($A$1:A209),"")</f>
        <v>154</v>
      </c>
      <c r="B210" s="38" t="s">
        <v>207</v>
      </c>
      <c r="C210" s="38" t="s">
        <v>207</v>
      </c>
      <c r="E210" s="33" t="s">
        <v>213</v>
      </c>
      <c r="F210" s="6">
        <v>1</v>
      </c>
      <c r="G210" s="1">
        <v>0</v>
      </c>
      <c r="H210" s="2">
        <f t="shared" ref="H210:H212" si="129">F210*(1+G210)</f>
        <v>1</v>
      </c>
      <c r="I210" s="16" t="s">
        <v>31</v>
      </c>
      <c r="J210" s="63">
        <v>640</v>
      </c>
      <c r="K210" s="64">
        <f t="shared" ref="K210:K212" si="130">J210*H210</f>
        <v>640</v>
      </c>
      <c r="L210" s="64">
        <v>2000</v>
      </c>
      <c r="M210" s="64">
        <f t="shared" ref="M210:M212" si="131">L210*H210</f>
        <v>2000</v>
      </c>
      <c r="N210" s="63">
        <f t="shared" ref="N210:N212" si="132">J210+L210</f>
        <v>2640</v>
      </c>
      <c r="O210" s="4">
        <f t="shared" ref="O210:O212" si="133">N210*H210</f>
        <v>2640</v>
      </c>
      <c r="P210" s="10"/>
    </row>
    <row r="211" spans="1:16" s="9" customFormat="1" ht="24.75" customHeight="1" x14ac:dyDescent="0.35">
      <c r="A211" s="36">
        <f>IF(I211&lt;&gt;"",1+MAX($A$1:A210),"")</f>
        <v>155</v>
      </c>
      <c r="B211" s="38" t="s">
        <v>207</v>
      </c>
      <c r="C211" s="38" t="s">
        <v>207</v>
      </c>
      <c r="E211" s="33" t="s">
        <v>214</v>
      </c>
      <c r="F211" s="6">
        <v>1</v>
      </c>
      <c r="G211" s="1">
        <v>0</v>
      </c>
      <c r="H211" s="2">
        <f t="shared" si="129"/>
        <v>1</v>
      </c>
      <c r="I211" s="16" t="s">
        <v>31</v>
      </c>
      <c r="J211" s="65">
        <v>176</v>
      </c>
      <c r="K211" s="66">
        <f t="shared" si="130"/>
        <v>176</v>
      </c>
      <c r="L211" s="66">
        <v>550</v>
      </c>
      <c r="M211" s="66">
        <f t="shared" si="131"/>
        <v>550</v>
      </c>
      <c r="N211" s="65">
        <f t="shared" si="132"/>
        <v>726</v>
      </c>
      <c r="O211" s="4">
        <f t="shared" si="133"/>
        <v>726</v>
      </c>
      <c r="P211" s="10"/>
    </row>
    <row r="212" spans="1:16" s="9" customFormat="1" ht="24.75" customHeight="1" x14ac:dyDescent="0.35">
      <c r="A212" s="36">
        <f>IF(I212&lt;&gt;"",1+MAX($A$1:A211),"")</f>
        <v>156</v>
      </c>
      <c r="B212" s="38" t="s">
        <v>207</v>
      </c>
      <c r="C212" s="38" t="s">
        <v>207</v>
      </c>
      <c r="E212" s="33" t="s">
        <v>215</v>
      </c>
      <c r="F212" s="6">
        <v>1</v>
      </c>
      <c r="G212" s="1">
        <v>0</v>
      </c>
      <c r="H212" s="2">
        <f t="shared" si="129"/>
        <v>1</v>
      </c>
      <c r="I212" s="16" t="s">
        <v>31</v>
      </c>
      <c r="J212" s="65">
        <v>176</v>
      </c>
      <c r="K212" s="66">
        <f t="shared" si="130"/>
        <v>176</v>
      </c>
      <c r="L212" s="66">
        <v>550</v>
      </c>
      <c r="M212" s="66">
        <f t="shared" si="131"/>
        <v>550</v>
      </c>
      <c r="N212" s="65">
        <f t="shared" si="132"/>
        <v>726</v>
      </c>
      <c r="O212" s="4">
        <f t="shared" si="133"/>
        <v>726</v>
      </c>
      <c r="P212" s="10"/>
    </row>
    <row r="213" spans="1:16" ht="16" thickBot="1" x14ac:dyDescent="0.4">
      <c r="A213" s="73" t="str">
        <f>IF(I213&lt;&gt;"",1+MAX($A$1:A212),"")</f>
        <v/>
      </c>
      <c r="B213" s="51"/>
      <c r="C213" s="50"/>
      <c r="D213" s="9"/>
      <c r="E213" s="52"/>
      <c r="F213" s="6"/>
      <c r="G213" s="1"/>
      <c r="H213" s="2"/>
      <c r="I213" s="16"/>
      <c r="J213" s="41"/>
      <c r="K213" s="41"/>
      <c r="L213" s="41"/>
      <c r="M213" s="41"/>
      <c r="N213" s="3"/>
      <c r="O213" s="4"/>
      <c r="P213" s="10"/>
    </row>
    <row r="214" spans="1:16" ht="16" thickBot="1" x14ac:dyDescent="0.4">
      <c r="A214" s="88" t="s">
        <v>2</v>
      </c>
      <c r="B214" s="89"/>
      <c r="C214" s="89"/>
      <c r="D214" s="89"/>
      <c r="E214" s="11"/>
      <c r="F214" s="56"/>
      <c r="G214" s="12"/>
      <c r="H214" s="12"/>
      <c r="I214" s="20"/>
      <c r="J214" s="20"/>
      <c r="K214" s="20"/>
      <c r="L214" s="20"/>
      <c r="M214" s="20"/>
      <c r="N214" s="11"/>
      <c r="O214" s="13">
        <f>SUM(O7:O213)</f>
        <v>197718.21343019995</v>
      </c>
      <c r="P214" s="14">
        <f>SUM(P6:P213)</f>
        <v>197718.2134302</v>
      </c>
    </row>
    <row r="215" spans="1:16" ht="16" thickBot="1" x14ac:dyDescent="0.4">
      <c r="A215" s="39" t="s">
        <v>9</v>
      </c>
      <c r="D215" s="40"/>
      <c r="E215" s="11"/>
      <c r="F215" s="56"/>
      <c r="G215" s="12"/>
      <c r="H215" s="12"/>
      <c r="I215" s="20"/>
      <c r="J215" s="20"/>
      <c r="K215" s="20"/>
      <c r="L215" s="20"/>
      <c r="M215" s="20"/>
      <c r="N215" s="15">
        <v>0.25</v>
      </c>
      <c r="O215" s="13">
        <f>N215*O214</f>
        <v>49429.553357549987</v>
      </c>
      <c r="P215" s="14">
        <f>N215*P214</f>
        <v>49429.553357550001</v>
      </c>
    </row>
    <row r="216" spans="1:16" ht="16" thickBot="1" x14ac:dyDescent="0.4">
      <c r="A216" s="88" t="s">
        <v>8</v>
      </c>
      <c r="B216" s="89"/>
      <c r="C216" s="89"/>
      <c r="D216" s="89"/>
      <c r="E216" s="11"/>
      <c r="F216" s="56"/>
      <c r="G216" s="12"/>
      <c r="H216" s="12"/>
      <c r="I216" s="20"/>
      <c r="J216" s="20"/>
      <c r="K216" s="20"/>
      <c r="L216" s="20"/>
      <c r="M216" s="20"/>
      <c r="N216" s="11"/>
      <c r="O216" s="13">
        <f>SUM(O214:O215)</f>
        <v>247147.76678774995</v>
      </c>
      <c r="P216" s="14">
        <f>SUM(P214:P215)</f>
        <v>247147.76678775001</v>
      </c>
    </row>
    <row r="217" spans="1:16" x14ac:dyDescent="0.35">
      <c r="P217" s="5"/>
    </row>
    <row r="218" spans="1:16" x14ac:dyDescent="0.35">
      <c r="P218" s="5"/>
    </row>
    <row r="219" spans="1:16" x14ac:dyDescent="0.35">
      <c r="P219" s="5"/>
    </row>
    <row r="220" spans="1:16" x14ac:dyDescent="0.35">
      <c r="P220" s="5"/>
    </row>
    <row r="221" spans="1:16" x14ac:dyDescent="0.35">
      <c r="P221" s="5"/>
    </row>
    <row r="222" spans="1:16" x14ac:dyDescent="0.35">
      <c r="E222" s="34"/>
      <c r="P222" s="5"/>
    </row>
    <row r="223" spans="1:16" x14ac:dyDescent="0.35">
      <c r="E223" s="34"/>
      <c r="P223" s="5"/>
    </row>
    <row r="224" spans="1:16" x14ac:dyDescent="0.35">
      <c r="P224" s="5"/>
    </row>
    <row r="225" spans="16:16" x14ac:dyDescent="0.35">
      <c r="P225" s="5"/>
    </row>
    <row r="226" spans="16:16" x14ac:dyDescent="0.35">
      <c r="P226" s="5"/>
    </row>
    <row r="227" spans="16:16" x14ac:dyDescent="0.35">
      <c r="P227" s="5"/>
    </row>
    <row r="228" spans="16:16" x14ac:dyDescent="0.35">
      <c r="P228" s="5"/>
    </row>
    <row r="229" spans="16:16" x14ac:dyDescent="0.35">
      <c r="P229" s="5"/>
    </row>
    <row r="230" spans="16:16" x14ac:dyDescent="0.35">
      <c r="P230" s="5"/>
    </row>
    <row r="231" spans="16:16" x14ac:dyDescent="0.35">
      <c r="P231" s="5"/>
    </row>
    <row r="232" spans="16:16" x14ac:dyDescent="0.35">
      <c r="P232" s="5"/>
    </row>
    <row r="233" spans="16:16" x14ac:dyDescent="0.35">
      <c r="P233" s="5"/>
    </row>
    <row r="234" spans="16:16" x14ac:dyDescent="0.35">
      <c r="P234" s="5"/>
    </row>
    <row r="235" spans="16:16" x14ac:dyDescent="0.35">
      <c r="P235" s="5"/>
    </row>
    <row r="236" spans="16:16" x14ac:dyDescent="0.35">
      <c r="P236" s="5"/>
    </row>
    <row r="237" spans="16:16" x14ac:dyDescent="0.35">
      <c r="P237" s="5"/>
    </row>
    <row r="238" spans="16:16" x14ac:dyDescent="0.35">
      <c r="P238" s="5"/>
    </row>
    <row r="239" spans="16:16" x14ac:dyDescent="0.35">
      <c r="P239" s="5"/>
    </row>
    <row r="240" spans="16:16" x14ac:dyDescent="0.35">
      <c r="P240" s="5"/>
    </row>
    <row r="241" spans="16:16" x14ac:dyDescent="0.35">
      <c r="P241" s="5"/>
    </row>
    <row r="242" spans="16:16" x14ac:dyDescent="0.35">
      <c r="P242" s="5"/>
    </row>
    <row r="243" spans="16:16" x14ac:dyDescent="0.35">
      <c r="P243" s="5"/>
    </row>
    <row r="244" spans="16:16" x14ac:dyDescent="0.35">
      <c r="P244" s="5"/>
    </row>
    <row r="245" spans="16:16" x14ac:dyDescent="0.35">
      <c r="P245" s="5"/>
    </row>
    <row r="246" spans="16:16" x14ac:dyDescent="0.35">
      <c r="P246" s="5"/>
    </row>
    <row r="247" spans="16:16" x14ac:dyDescent="0.35">
      <c r="P247" s="5"/>
    </row>
    <row r="248" spans="16:16" x14ac:dyDescent="0.35">
      <c r="P248" s="5"/>
    </row>
    <row r="249" spans="16:16" x14ac:dyDescent="0.35">
      <c r="P249" s="5"/>
    </row>
    <row r="250" spans="16:16" x14ac:dyDescent="0.35">
      <c r="P250" s="5"/>
    </row>
    <row r="251" spans="16:16" x14ac:dyDescent="0.35">
      <c r="P251" s="5"/>
    </row>
    <row r="252" spans="16:16" x14ac:dyDescent="0.35">
      <c r="P252" s="5"/>
    </row>
    <row r="253" spans="16:16" x14ac:dyDescent="0.35">
      <c r="P253" s="5"/>
    </row>
    <row r="254" spans="16:16" x14ac:dyDescent="0.35">
      <c r="P254" s="5"/>
    </row>
    <row r="255" spans="16:16" x14ac:dyDescent="0.35">
      <c r="P255" s="5"/>
    </row>
    <row r="256" spans="16:16" x14ac:dyDescent="0.35">
      <c r="P256" s="5"/>
    </row>
    <row r="257" spans="16:16" x14ac:dyDescent="0.35">
      <c r="P257" s="5"/>
    </row>
    <row r="258" spans="16:16" x14ac:dyDescent="0.35">
      <c r="P258" s="5"/>
    </row>
    <row r="259" spans="16:16" x14ac:dyDescent="0.35">
      <c r="P259" s="5"/>
    </row>
    <row r="260" spans="16:16" x14ac:dyDescent="0.35">
      <c r="P260" s="5"/>
    </row>
    <row r="261" spans="16:16" x14ac:dyDescent="0.35">
      <c r="P261" s="5"/>
    </row>
    <row r="262" spans="16:16" x14ac:dyDescent="0.35">
      <c r="P262" s="5"/>
    </row>
    <row r="263" spans="16:16" x14ac:dyDescent="0.35">
      <c r="P263" s="5"/>
    </row>
    <row r="264" spans="16:16" x14ac:dyDescent="0.35">
      <c r="P264" s="5"/>
    </row>
    <row r="265" spans="16:16" x14ac:dyDescent="0.35">
      <c r="P265" s="5"/>
    </row>
    <row r="266" spans="16:16" x14ac:dyDescent="0.35">
      <c r="P266" s="5"/>
    </row>
    <row r="267" spans="16:16" x14ac:dyDescent="0.35">
      <c r="P267" s="5"/>
    </row>
    <row r="268" spans="16:16" x14ac:dyDescent="0.35">
      <c r="P268" s="5"/>
    </row>
    <row r="269" spans="16:16" x14ac:dyDescent="0.35">
      <c r="P269" s="5"/>
    </row>
    <row r="270" spans="16:16" x14ac:dyDescent="0.35">
      <c r="P270" s="5"/>
    </row>
    <row r="271" spans="16:16" x14ac:dyDescent="0.35">
      <c r="P271" s="5"/>
    </row>
    <row r="272" spans="16:16" x14ac:dyDescent="0.35">
      <c r="P272" s="5"/>
    </row>
    <row r="273" spans="16:16" x14ac:dyDescent="0.35">
      <c r="P273" s="5"/>
    </row>
    <row r="274" spans="16:16" x14ac:dyDescent="0.35">
      <c r="P274" s="5"/>
    </row>
    <row r="275" spans="16:16" x14ac:dyDescent="0.35">
      <c r="P275" s="5"/>
    </row>
    <row r="276" spans="16:16" x14ac:dyDescent="0.35">
      <c r="P276" s="5"/>
    </row>
    <row r="277" spans="16:16" x14ac:dyDescent="0.35">
      <c r="P277" s="5"/>
    </row>
    <row r="278" spans="16:16" x14ac:dyDescent="0.35">
      <c r="P278" s="5"/>
    </row>
    <row r="279" spans="16:16" x14ac:dyDescent="0.35">
      <c r="P279" s="5"/>
    </row>
    <row r="280" spans="16:16" x14ac:dyDescent="0.35">
      <c r="P280" s="5"/>
    </row>
    <row r="281" spans="16:16" x14ac:dyDescent="0.35">
      <c r="P281" s="5"/>
    </row>
    <row r="282" spans="16:16" x14ac:dyDescent="0.35">
      <c r="P282" s="5"/>
    </row>
    <row r="283" spans="16:16" x14ac:dyDescent="0.35">
      <c r="P283" s="5"/>
    </row>
    <row r="284" spans="16:16" x14ac:dyDescent="0.35">
      <c r="P284" s="5"/>
    </row>
    <row r="285" spans="16:16" x14ac:dyDescent="0.35">
      <c r="P285" s="5"/>
    </row>
    <row r="286" spans="16:16" x14ac:dyDescent="0.35">
      <c r="P286" s="5"/>
    </row>
    <row r="287" spans="16:16" x14ac:dyDescent="0.35">
      <c r="P287" s="5"/>
    </row>
  </sheetData>
  <mergeCells count="16">
    <mergeCell ref="A216:D216"/>
    <mergeCell ref="A214:D214"/>
    <mergeCell ref="I1:O1"/>
    <mergeCell ref="L2:O2"/>
    <mergeCell ref="L3:O3"/>
    <mergeCell ref="G17:J17"/>
    <mergeCell ref="G25:J25"/>
    <mergeCell ref="G37:J37"/>
    <mergeCell ref="G45:J45"/>
    <mergeCell ref="G50:H50"/>
    <mergeCell ref="G118:J118"/>
    <mergeCell ref="G80:J80"/>
    <mergeCell ref="G95:H95"/>
    <mergeCell ref="G109:H109"/>
    <mergeCell ref="G116:J116"/>
    <mergeCell ref="G117:J117"/>
  </mergeCells>
  <phoneticPr fontId="37" type="noConversion"/>
  <hyperlinks>
    <hyperlink ref="L2" r:id="rId1" xr:uid="{EEEB4562-F098-4D40-94B2-A804BADDC88C}"/>
  </hyperlinks>
  <printOptions horizontalCentered="1" verticalCentered="1"/>
  <pageMargins left="0.7" right="0.7" top="0.75" bottom="0.75" header="0.3" footer="0.3"/>
  <pageSetup scale="16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DDF0DB18-D6ED-449C-8883-38F73D951364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Detailed Estimate</vt:lpstr>
      <vt:lpstr>'Detailed Estimate'!Print_Area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ESTIMATORR</dc:creator>
  <cp:lastModifiedBy>HP</cp:lastModifiedBy>
  <cp:lastPrinted>2015-08-27T19:22:37Z</cp:lastPrinted>
  <dcterms:created xsi:type="dcterms:W3CDTF">2004-05-05T14:08:18Z</dcterms:created>
  <dcterms:modified xsi:type="dcterms:W3CDTF">2023-08-05T15:33:02Z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{DDF0DB18-D6ED-449C-8883-38F73D951364}</vt:lpwstr>
  </property>
</Properties>
</file>