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PROJECT SAMPLES\"/>
    </mc:Choice>
  </mc:AlternateContent>
  <xr:revisionPtr revIDLastSave="0" documentId="13_ncr:1_{72B6DE67-48EF-45A5-A3C1-854F16BE821D}" xr6:coauthVersionLast="47" xr6:coauthVersionMax="47" xr10:uidLastSave="{00000000-0000-0000-0000-000000000000}"/>
  <bookViews>
    <workbookView xWindow="-110" yWindow="-110" windowWidth="25820" windowHeight="14020" activeTab="1" xr2:uid="{00000000-000D-0000-FFFF-FFFF00000000}"/>
  </bookViews>
  <sheets>
    <sheet name="SUMMARY" sheetId="21" r:id="rId1"/>
    <sheet name="Detailed Estimate" sheetId="20" r:id="rId2"/>
  </sheets>
  <definedNames>
    <definedName name="_xlnm._FilterDatabase" localSheetId="1" hidden="1">'Detailed Estimate'!$E$1:$E$103</definedName>
    <definedName name="_xlnm.Print_Area" localSheetId="1">'Detailed Estimate'!$A$1:$Q$72</definedName>
    <definedName name="_xlnm.Print_Area" localSheetId="0">SUMMARY!$A$1:$G$16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21" l="1"/>
  <c r="N67" i="20"/>
  <c r="N68" i="20"/>
  <c r="N64" i="20"/>
  <c r="N63" i="20"/>
  <c r="N62" i="20"/>
  <c r="N61" i="20"/>
  <c r="N60" i="20"/>
  <c r="N59" i="20"/>
  <c r="N49" i="20"/>
  <c r="N54" i="20"/>
  <c r="N53" i="20"/>
  <c r="N52" i="20"/>
  <c r="N51" i="20"/>
  <c r="N58" i="20"/>
  <c r="N57" i="20"/>
  <c r="N55" i="20"/>
  <c r="N56" i="20"/>
  <c r="N48" i="20"/>
  <c r="N47" i="20"/>
  <c r="N65" i="20" l="1"/>
  <c r="N50" i="20"/>
  <c r="N44" i="20" l="1"/>
  <c r="N43" i="20"/>
  <c r="N42" i="20"/>
  <c r="N41" i="20"/>
  <c r="N40" i="20"/>
  <c r="N39" i="20"/>
  <c r="N38" i="20"/>
  <c r="N37" i="20"/>
  <c r="N36" i="20"/>
  <c r="N35" i="20"/>
  <c r="N34" i="20"/>
  <c r="N33" i="20"/>
  <c r="N32" i="20"/>
  <c r="N31" i="20"/>
  <c r="A12" i="20" l="1"/>
  <c r="A13" i="20"/>
  <c r="A14" i="20"/>
  <c r="A15" i="20"/>
  <c r="A16" i="20"/>
  <c r="A29" i="20"/>
  <c r="A30" i="20"/>
  <c r="A45" i="20"/>
  <c r="A46" i="20"/>
  <c r="A69" i="20"/>
  <c r="H68" i="20" l="1"/>
  <c r="H67" i="20"/>
  <c r="H66" i="20"/>
  <c r="H65" i="20"/>
  <c r="H64" i="20"/>
  <c r="K64" i="20" s="1"/>
  <c r="H63" i="20"/>
  <c r="H62" i="20"/>
  <c r="H61" i="20"/>
  <c r="H60" i="20"/>
  <c r="H59" i="20"/>
  <c r="H58" i="20"/>
  <c r="H57" i="20"/>
  <c r="H56" i="20"/>
  <c r="H55" i="20"/>
  <c r="H54" i="20"/>
  <c r="H53" i="20"/>
  <c r="H52" i="20"/>
  <c r="H51" i="20"/>
  <c r="H50" i="20"/>
  <c r="H49" i="20"/>
  <c r="H48" i="20"/>
  <c r="H47" i="20"/>
  <c r="H44" i="20"/>
  <c r="O44" i="20" s="1"/>
  <c r="H43" i="20"/>
  <c r="H42" i="20"/>
  <c r="O42" i="20" s="1"/>
  <c r="H41" i="20"/>
  <c r="O41" i="20" s="1"/>
  <c r="H40" i="20"/>
  <c r="M40" i="20" s="1"/>
  <c r="H39" i="20"/>
  <c r="H38" i="20"/>
  <c r="O38" i="20" s="1"/>
  <c r="H37" i="20"/>
  <c r="O37" i="20" s="1"/>
  <c r="H36" i="20"/>
  <c r="O36" i="20" s="1"/>
  <c r="H35" i="20"/>
  <c r="H34" i="20"/>
  <c r="O34" i="20" s="1"/>
  <c r="H33" i="20"/>
  <c r="O33" i="20" s="1"/>
  <c r="H32" i="20"/>
  <c r="M32" i="20" s="1"/>
  <c r="H31" i="20"/>
  <c r="H28" i="20"/>
  <c r="H27" i="20"/>
  <c r="H26" i="20"/>
  <c r="H25" i="20"/>
  <c r="H24" i="20"/>
  <c r="H23" i="20"/>
  <c r="H22" i="20"/>
  <c r="H21" i="20"/>
  <c r="H20" i="20"/>
  <c r="H19" i="20"/>
  <c r="H18" i="20"/>
  <c r="H17" i="20"/>
  <c r="O17" i="20" l="1"/>
  <c r="M17" i="20"/>
  <c r="K17" i="20"/>
  <c r="O25" i="20"/>
  <c r="M25" i="20"/>
  <c r="K25" i="20"/>
  <c r="O53" i="20"/>
  <c r="M53" i="20"/>
  <c r="K53" i="20"/>
  <c r="O61" i="20"/>
  <c r="M61" i="20"/>
  <c r="K61" i="20"/>
  <c r="O22" i="20"/>
  <c r="K22" i="20"/>
  <c r="M22" i="20"/>
  <c r="O54" i="20"/>
  <c r="M54" i="20"/>
  <c r="K54" i="20"/>
  <c r="O62" i="20"/>
  <c r="M62" i="20"/>
  <c r="K62" i="20"/>
  <c r="M19" i="20"/>
  <c r="K19" i="20"/>
  <c r="M23" i="20"/>
  <c r="K23" i="20"/>
  <c r="M47" i="20"/>
  <c r="K47" i="20"/>
  <c r="M51" i="20"/>
  <c r="K51" i="20"/>
  <c r="M55" i="20"/>
  <c r="K55" i="20"/>
  <c r="M59" i="20"/>
  <c r="K59" i="20"/>
  <c r="M67" i="20"/>
  <c r="K67" i="20"/>
  <c r="O21" i="20"/>
  <c r="M21" i="20"/>
  <c r="K21" i="20"/>
  <c r="O49" i="20"/>
  <c r="M49" i="20"/>
  <c r="K49" i="20"/>
  <c r="O57" i="20"/>
  <c r="M57" i="20"/>
  <c r="K57" i="20"/>
  <c r="O65" i="20"/>
  <c r="M65" i="20"/>
  <c r="K65" i="20"/>
  <c r="O18" i="20"/>
  <c r="K18" i="20"/>
  <c r="M18" i="20"/>
  <c r="O26" i="20"/>
  <c r="K26" i="20"/>
  <c r="M26" i="20"/>
  <c r="O50" i="20"/>
  <c r="M50" i="20"/>
  <c r="K50" i="20"/>
  <c r="O58" i="20"/>
  <c r="M58" i="20"/>
  <c r="K58" i="20"/>
  <c r="O66" i="20"/>
  <c r="K66" i="20"/>
  <c r="M66" i="20"/>
  <c r="K20" i="20"/>
  <c r="M20" i="20"/>
  <c r="O24" i="20"/>
  <c r="K24" i="20"/>
  <c r="M24" i="20"/>
  <c r="M48" i="20"/>
  <c r="K48" i="20"/>
  <c r="O52" i="20"/>
  <c r="M52" i="20"/>
  <c r="K52" i="20"/>
  <c r="M56" i="20"/>
  <c r="K56" i="20"/>
  <c r="O60" i="20"/>
  <c r="M60" i="20"/>
  <c r="K60" i="20"/>
  <c r="O68" i="20"/>
  <c r="K68" i="20"/>
  <c r="M68" i="20"/>
  <c r="K28" i="20"/>
  <c r="M28" i="20"/>
  <c r="M27" i="20"/>
  <c r="K27" i="20"/>
  <c r="M37" i="20"/>
  <c r="K38" i="20"/>
  <c r="O32" i="20"/>
  <c r="K36" i="20"/>
  <c r="K37" i="20"/>
  <c r="O40" i="20"/>
  <c r="K44" i="20"/>
  <c r="M64" i="20"/>
  <c r="O20" i="20"/>
  <c r="O28" i="20"/>
  <c r="K34" i="20"/>
  <c r="M36" i="20"/>
  <c r="K42" i="20"/>
  <c r="M44" i="20"/>
  <c r="O48" i="20"/>
  <c r="O56" i="20"/>
  <c r="O64" i="20"/>
  <c r="K32" i="20"/>
  <c r="K33" i="20"/>
  <c r="K40" i="20"/>
  <c r="K41" i="20"/>
  <c r="M33" i="20"/>
  <c r="M41" i="20"/>
  <c r="O23" i="20"/>
  <c r="O47" i="20"/>
  <c r="O43" i="20"/>
  <c r="M43" i="20"/>
  <c r="K43" i="20"/>
  <c r="O63" i="20"/>
  <c r="M63" i="20"/>
  <c r="K63" i="20"/>
  <c r="O19" i="20"/>
  <c r="O39" i="20"/>
  <c r="M39" i="20"/>
  <c r="K39" i="20"/>
  <c r="O59" i="20"/>
  <c r="O35" i="20"/>
  <c r="M35" i="20"/>
  <c r="K35" i="20"/>
  <c r="O55" i="20"/>
  <c r="O27" i="20"/>
  <c r="O31" i="20"/>
  <c r="M31" i="20"/>
  <c r="K31" i="20"/>
  <c r="O51" i="20"/>
  <c r="O67" i="20"/>
  <c r="M34" i="20"/>
  <c r="M38" i="20"/>
  <c r="M42" i="20"/>
  <c r="P13" i="20" l="1"/>
  <c r="D7" i="21" s="1"/>
  <c r="A7" i="21" l="1"/>
  <c r="H11" i="20" l="1"/>
  <c r="H10" i="20"/>
  <c r="O11" i="20" l="1"/>
  <c r="O10" i="20"/>
  <c r="A9" i="20" l="1"/>
  <c r="A10" i="20" l="1"/>
  <c r="A11" i="20" s="1"/>
  <c r="H9" i="20"/>
  <c r="O9" i="20" s="1"/>
  <c r="P7" i="20" l="1"/>
  <c r="D6" i="21" s="1"/>
  <c r="D10" i="21" s="1"/>
  <c r="D11" i="21" s="1"/>
  <c r="O70" i="20"/>
  <c r="A14" i="21"/>
  <c r="A13" i="21"/>
  <c r="A8" i="21"/>
  <c r="O71" i="20" l="1"/>
  <c r="O72" i="20" l="1"/>
  <c r="P70" i="20" s="1"/>
  <c r="P71" i="20" l="1"/>
  <c r="P72" i="20" s="1"/>
  <c r="A17" i="20" l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</calcChain>
</file>

<file path=xl/sharedStrings.xml><?xml version="1.0" encoding="utf-8"?>
<sst xmlns="http://schemas.openxmlformats.org/spreadsheetml/2006/main" count="240" uniqueCount="94">
  <si>
    <t>DESCRIPTION</t>
  </si>
  <si>
    <t>UNIT COST</t>
  </si>
  <si>
    <t>SUB TOTAL</t>
  </si>
  <si>
    <t>SR #</t>
  </si>
  <si>
    <t>QTY WITH
WASTAGE</t>
  </si>
  <si>
    <t>UNIT OF
MEASURMENT</t>
  </si>
  <si>
    <t>TOTAL ITEM
COST</t>
  </si>
  <si>
    <t>TOTAL TRADE
COST</t>
  </si>
  <si>
    <t>TOTAL BID</t>
  </si>
  <si>
    <t>OVERHEAD &amp; PROFIT (25%)</t>
  </si>
  <si>
    <t>CSI SECT</t>
  </si>
  <si>
    <t>QTY.</t>
  </si>
  <si>
    <t>WASTAGE</t>
  </si>
  <si>
    <t>DIV. 01</t>
  </si>
  <si>
    <t>GENERAL REQUIREMENTS</t>
  </si>
  <si>
    <t>CSI DIV.</t>
  </si>
  <si>
    <t>TOTAL TRADE COST</t>
  </si>
  <si>
    <t>REMARKS</t>
  </si>
  <si>
    <t>DIV.01</t>
  </si>
  <si>
    <t>GENERAL CONDITIONS</t>
  </si>
  <si>
    <t>SUBTOTAL</t>
  </si>
  <si>
    <t>OVERHEAD &amp; PROFIT - 25%</t>
  </si>
  <si>
    <t>EXCLUSIONS</t>
  </si>
  <si>
    <t>ALL ITEMS NOT MENTIONED ABOVE ARE EXCLUDED</t>
  </si>
  <si>
    <t>LS</t>
  </si>
  <si>
    <t>LF</t>
  </si>
  <si>
    <t>UNIT LABOR COST</t>
  </si>
  <si>
    <t>TOTAL LABOR COST</t>
  </si>
  <si>
    <t>UNIT MATERIAL COST</t>
  </si>
  <si>
    <t>TOTAL MATERIAL COST</t>
  </si>
  <si>
    <t>EA</t>
  </si>
  <si>
    <t>REFERENCE SHEET</t>
  </si>
  <si>
    <t>DETAIL SHEET</t>
  </si>
  <si>
    <t>Allowances</t>
  </si>
  <si>
    <t>Mobilization</t>
  </si>
  <si>
    <t>HEAT VENTILATION &amp; AIR CONDITIONING</t>
  </si>
  <si>
    <t>DIV.23</t>
  </si>
  <si>
    <t>DIV. 23</t>
  </si>
  <si>
    <t>MECHANICAL DUCTS</t>
  </si>
  <si>
    <t xml:space="preserve">ALL DUCTS ARE STEEL GALVANIZED </t>
  </si>
  <si>
    <t>M-2.0</t>
  </si>
  <si>
    <t>6" Dia Mechanical Duct</t>
  </si>
  <si>
    <t>7" Dia Mechanical Duct</t>
  </si>
  <si>
    <t>8" Dia Mechanical Duct</t>
  </si>
  <si>
    <t>9" Dia Mechanical Duct</t>
  </si>
  <si>
    <t>10" Dia Mechanical Duct</t>
  </si>
  <si>
    <t>12" Dia Mechanical Duct</t>
  </si>
  <si>
    <t>14" Dia Mechanical Duct</t>
  </si>
  <si>
    <t>18" Dia Mechanical Duct</t>
  </si>
  <si>
    <t>20" Dia Mechanical Duct</t>
  </si>
  <si>
    <t>M-2.0,M1.1</t>
  </si>
  <si>
    <t>4" Dia Duct - 3'-0" LF</t>
  </si>
  <si>
    <t>4" Dia Duct Up Through Roof</t>
  </si>
  <si>
    <t>6" Dia Duct Up Through Roof</t>
  </si>
  <si>
    <t>DUCTS BENDS / FITTINGS</t>
  </si>
  <si>
    <t>6" Dia 45 Degree Bend</t>
  </si>
  <si>
    <t>8" Dia 45 Degree Bend</t>
  </si>
  <si>
    <t>9" Dia 45 Degree Bend</t>
  </si>
  <si>
    <t>12" Dia 45 Degree Bend</t>
  </si>
  <si>
    <t>10" Dia 45 Degree Bend</t>
  </si>
  <si>
    <t>14" Dia 45 Degree Bend</t>
  </si>
  <si>
    <t>9" Dia To 8" Transition Wye</t>
  </si>
  <si>
    <t>10" Dia To 7" &amp; 9" Transition Wye</t>
  </si>
  <si>
    <t>12" Dia To 6" Transition Wye</t>
  </si>
  <si>
    <t>12" Dia To 8" &amp; 10" Transition Wye</t>
  </si>
  <si>
    <t>12" Dia To 8" Transition Wye</t>
  </si>
  <si>
    <t>14" Dia To 8" &amp; 12" Transition Wye</t>
  </si>
  <si>
    <t>14" Dia To 8" Transition Wye</t>
  </si>
  <si>
    <t>14" Dia To 12" Transition Wye</t>
  </si>
  <si>
    <t>HVAC FIXTURES / EQUIPMENTS</t>
  </si>
  <si>
    <t>CS3 - (10"x6") Vent, CFM: 53, Manufacturer: Shoe Maker</t>
  </si>
  <si>
    <t>CS3 - (10"x6") Vent, CFM: 72, Manufacturer: Shoe Maker</t>
  </si>
  <si>
    <t>CS3 - (10"x8") Vent, CFM: 72, Manufacturer: Shoe Maker</t>
  </si>
  <si>
    <t>CS3 - (12"x8") Vent, CFM: 100, Manufacturer: Shoe Maker</t>
  </si>
  <si>
    <t>CS3 - (12"x8") Vent, CFM: 148, Manufacturer: Shoe Maker</t>
  </si>
  <si>
    <t>CS3 - (12"x8") Vent, CFM: 167, Manufacturer: Shoe Maker</t>
  </si>
  <si>
    <t>CS3 - (12"x8") Vent, CFM: 171, Manufacturer: Shoe Maker</t>
  </si>
  <si>
    <t>CS3 - (12"x8") Vent, CFM: 179, Manufacturer: Shoe Maker</t>
  </si>
  <si>
    <t>CS3 - (14"x8") Vent, CFM: 208, Manufacturer: Shoe Maker</t>
  </si>
  <si>
    <t>CS3 - (14"x8") Vent, CFM: 210, Manufacturer: Shoe Maker</t>
  </si>
  <si>
    <t>CS3 - (14"x8") Vent, CFM: 232, Manufacturer: Shoe Maker</t>
  </si>
  <si>
    <t>CS3 - (14"x8") Vent, CFM: 296, Manufacturer: Shoe Maker</t>
  </si>
  <si>
    <t>EF(B) - Exhaust Fan, CFM: 84, Manufacturer: Airing</t>
  </si>
  <si>
    <t>EF(L) - Exhaust Fan, CFM: 116, Manufacturer: Airing</t>
  </si>
  <si>
    <t>EF(MB) - Exhaust Fan, CFM: 113, Manufacturer: Airing</t>
  </si>
  <si>
    <t>EF(R) - Exhaust Fan, CFM: 63, Manufacturer: Airing</t>
  </si>
  <si>
    <t>RAG - (18"x30" ) Return Air Grill</t>
  </si>
  <si>
    <t>Thermostat</t>
  </si>
  <si>
    <t>FC(48) - Split System Indoor Ceiling Fan Coil Unit, CFM: 1600, Manufacturer: Carrier</t>
  </si>
  <si>
    <t>FC(36) - Split System Indoor Ceiling Fan Coil Unit, CFM: 1200, Manufacturer: Carrier</t>
  </si>
  <si>
    <t>HP(36) - Split System Outdoor Heat Pump Condensing Unit, Heating Capacity: 35000 BTU/Hr, Operating Weight: 215 LBs, Manufacturer: Carrier</t>
  </si>
  <si>
    <t>HP(48) - Split System Outdoor Heat Pump Condensing Unit, Heating Capacity: 46500 BTU/Hr, Operating Weight: 238 LBs, Manufacturer: Carrier</t>
  </si>
  <si>
    <t>PERMITS &amp; SITE SUPERVISION FEE</t>
  </si>
  <si>
    <t>www.Iconestimating.com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</si>
</sst>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_(&quot;$&quot;* #,##0.0_);_(&quot;$&quot;* \(#,##0.0\);_(&quot;$&quot;* &quot;-&quot;??_);_(@_)"/>
    <numFmt numFmtId="167" formatCode="\+\1\ \(00\)\ 000\-0000"/>
  </numFmts>
  <fonts count="50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4"/>
      <color theme="0" tint="-0.34998626667073579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Arial"/>
      <family val="2"/>
    </font>
    <font>
      <sz val="11"/>
      <name val="Calibri"/>
      <family val="2"/>
      <scheme val="minor"/>
    </font>
    <font>
      <sz val="14"/>
      <color rgb="FF92D050"/>
      <name val="Calibri"/>
      <family val="2"/>
      <scheme val="minor"/>
    </font>
    <font>
      <sz val="12"/>
      <name val="Arial"/>
      <family val="2"/>
    </font>
    <font>
      <b/>
      <sz val="14"/>
      <color theme="1"/>
      <name val="Calibri"/>
      <family val="2"/>
      <scheme val="minor"/>
    </font>
    <font>
      <sz val="8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9"/>
      <color theme="0"/>
      <name val="Verdana"/>
      <family val="2"/>
    </font>
    <font>
      <u/>
      <sz val="12"/>
      <color theme="10"/>
      <name val="Arial"/>
      <family val="2"/>
    </font>
    <font>
      <b/>
      <sz val="18"/>
      <color theme="1"/>
      <name val="Arial"/>
      <family val="2"/>
    </font>
    <font>
      <b/>
      <u/>
      <sz val="16"/>
      <color theme="1"/>
      <name val="Arial"/>
      <family val="2"/>
    </font>
    <font>
      <b/>
      <sz val="16"/>
      <color theme="1"/>
      <name val="Arial"/>
      <family val="2"/>
    </font>
    <font>
      <b/>
      <sz val="16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02">
    <xf numFmtId="0" fontId="0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43" fontId="25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6" fillId="0" borderId="0"/>
    <xf numFmtId="0" fontId="25" fillId="0" borderId="0"/>
    <xf numFmtId="0" fontId="7" fillId="0" borderId="0"/>
    <xf numFmtId="0" fontId="26" fillId="0" borderId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4" fillId="0" borderId="0"/>
    <xf numFmtId="44" fontId="35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6" fillId="0" borderId="0"/>
    <xf numFmtId="0" fontId="45" fillId="0" borderId="0" applyNumberFormat="0" applyFill="0" applyBorder="0" applyAlignment="0" applyProtection="0"/>
  </cellStyleXfs>
  <cellXfs count="101">
    <xf numFmtId="0" fontId="0" fillId="0" borderId="0" xfId="0"/>
    <xf numFmtId="9" fontId="33" fillId="0" borderId="0" xfId="0" applyNumberFormat="1" applyFont="1" applyAlignment="1">
      <alignment vertical="center"/>
    </xf>
    <xf numFmtId="1" fontId="33" fillId="0" borderId="0" xfId="0" applyNumberFormat="1" applyFont="1" applyAlignment="1">
      <alignment vertical="center"/>
    </xf>
    <xf numFmtId="166" fontId="33" fillId="0" borderId="0" xfId="0" applyNumberFormat="1" applyFont="1" applyAlignment="1">
      <alignment vertical="center"/>
    </xf>
    <xf numFmtId="165" fontId="3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41" fontId="33" fillId="0" borderId="0" xfId="0" applyNumberFormat="1" applyFont="1" applyAlignment="1">
      <alignment horizontal="right" vertical="center"/>
    </xf>
    <xf numFmtId="0" fontId="32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3" fillId="0" borderId="14" xfId="0" applyFont="1" applyBorder="1" applyAlignment="1">
      <alignment vertical="center"/>
    </xf>
    <xf numFmtId="0" fontId="27" fillId="0" borderId="10" xfId="0" applyFont="1" applyBorder="1" applyAlignment="1">
      <alignment vertical="center"/>
    </xf>
    <xf numFmtId="164" fontId="27" fillId="0" borderId="10" xfId="0" applyNumberFormat="1" applyFont="1" applyBorder="1" applyAlignment="1">
      <alignment horizontal="center" vertical="center"/>
    </xf>
    <xf numFmtId="42" fontId="28" fillId="0" borderId="10" xfId="0" applyNumberFormat="1" applyFont="1" applyBorder="1" applyAlignment="1">
      <alignment vertical="center"/>
    </xf>
    <xf numFmtId="42" fontId="28" fillId="0" borderId="15" xfId="0" applyNumberFormat="1" applyFont="1" applyBorder="1" applyAlignment="1">
      <alignment vertical="center"/>
    </xf>
    <xf numFmtId="9" fontId="28" fillId="0" borderId="10" xfId="0" applyNumberFormat="1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33" fillId="0" borderId="16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0" fillId="0" borderId="0" xfId="0" applyFont="1" applyAlignment="1">
      <alignment horizontal="left" vertical="center"/>
    </xf>
    <xf numFmtId="1" fontId="33" fillId="0" borderId="16" xfId="0" applyNumberFormat="1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33" fillId="0" borderId="19" xfId="0" applyFont="1" applyBorder="1" applyAlignment="1">
      <alignment vertical="center"/>
    </xf>
    <xf numFmtId="0" fontId="31" fillId="0" borderId="0" xfId="0" applyFont="1" applyAlignment="1">
      <alignment horizontal="center" vertical="center"/>
    </xf>
    <xf numFmtId="44" fontId="33" fillId="0" borderId="0" xfId="94" applyFont="1" applyBorder="1" applyAlignment="1">
      <alignment vertical="center" wrapText="1"/>
    </xf>
    <xf numFmtId="0" fontId="33" fillId="0" borderId="19" xfId="0" applyFont="1" applyBorder="1" applyAlignment="1">
      <alignment horizontal="center" vertical="center"/>
    </xf>
    <xf numFmtId="44" fontId="33" fillId="0" borderId="0" xfId="94" applyFont="1" applyBorder="1" applyAlignment="1">
      <alignment vertical="center"/>
    </xf>
    <xf numFmtId="0" fontId="31" fillId="0" borderId="20" xfId="0" applyFont="1" applyBorder="1" applyAlignment="1">
      <alignment vertical="center"/>
    </xf>
    <xf numFmtId="44" fontId="31" fillId="0" borderId="20" xfId="94" applyFont="1" applyBorder="1" applyAlignment="1">
      <alignment vertical="center"/>
    </xf>
    <xf numFmtId="0" fontId="33" fillId="0" borderId="0" xfId="0" applyFont="1" applyAlignment="1">
      <alignment vertical="center" wrapText="1"/>
    </xf>
    <xf numFmtId="0" fontId="7" fillId="24" borderId="0" xfId="0" applyFont="1" applyFill="1" applyAlignment="1">
      <alignment vertical="center"/>
    </xf>
    <xf numFmtId="0" fontId="36" fillId="0" borderId="0" xfId="0" applyFont="1" applyAlignment="1">
      <alignment vertical="center"/>
    </xf>
    <xf numFmtId="1" fontId="33" fillId="0" borderId="14" xfId="0" applyNumberFormat="1" applyFont="1" applyBorder="1" applyAlignment="1">
      <alignment horizontal="center" vertical="center"/>
    </xf>
    <xf numFmtId="0" fontId="33" fillId="0" borderId="21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28" fillId="0" borderId="12" xfId="0" applyFont="1" applyBorder="1" applyAlignment="1">
      <alignment vertical="center"/>
    </xf>
    <xf numFmtId="0" fontId="28" fillId="0" borderId="10" xfId="0" applyFont="1" applyBorder="1" applyAlignment="1">
      <alignment vertical="center"/>
    </xf>
    <xf numFmtId="44" fontId="33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14" fontId="38" fillId="0" borderId="0" xfId="0" applyNumberFormat="1" applyFont="1" applyAlignment="1">
      <alignment vertical="center"/>
    </xf>
    <xf numFmtId="0" fontId="31" fillId="0" borderId="0" xfId="0" applyFont="1" applyAlignment="1">
      <alignment vertical="center" wrapText="1"/>
    </xf>
    <xf numFmtId="0" fontId="33" fillId="0" borderId="14" xfId="0" applyFont="1" applyBorder="1"/>
    <xf numFmtId="0" fontId="33" fillId="0" borderId="21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4" xfId="0" applyBorder="1" applyAlignment="1">
      <alignment vertical="center"/>
    </xf>
    <xf numFmtId="0" fontId="33" fillId="0" borderId="0" xfId="0" applyFont="1" applyAlignment="1">
      <alignment horizontal="justify" vertical="center" wrapText="1"/>
    </xf>
    <xf numFmtId="41" fontId="0" fillId="0" borderId="0" xfId="0" applyNumberFormat="1" applyAlignment="1">
      <alignment vertical="center"/>
    </xf>
    <xf numFmtId="41" fontId="33" fillId="0" borderId="0" xfId="0" applyNumberFormat="1" applyFont="1" applyAlignment="1">
      <alignment vertical="center"/>
    </xf>
    <xf numFmtId="41" fontId="27" fillId="0" borderId="10" xfId="0" applyNumberFormat="1" applyFont="1" applyBorder="1" applyAlignment="1">
      <alignment horizontal="center" vertical="center"/>
    </xf>
    <xf numFmtId="0" fontId="42" fillId="25" borderId="0" xfId="0" applyFont="1" applyFill="1" applyAlignment="1">
      <alignment horizontal="justify" vertical="center" wrapText="1"/>
    </xf>
    <xf numFmtId="0" fontId="43" fillId="26" borderId="0" xfId="0" applyFont="1" applyFill="1" applyAlignment="1">
      <alignment vertical="center" wrapText="1"/>
    </xf>
    <xf numFmtId="166" fontId="33" fillId="0" borderId="0" xfId="74" applyNumberFormat="1" applyFont="1" applyAlignment="1">
      <alignment vertical="center"/>
    </xf>
    <xf numFmtId="44" fontId="33" fillId="0" borderId="0" xfId="74" applyNumberFormat="1" applyFont="1" applyAlignment="1">
      <alignment horizontal="center" vertical="center"/>
    </xf>
    <xf numFmtId="166" fontId="33" fillId="0" borderId="0" xfId="89" applyNumberFormat="1" applyFont="1" applyAlignment="1">
      <alignment vertical="center"/>
    </xf>
    <xf numFmtId="44" fontId="33" fillId="0" borderId="0" xfId="89" applyNumberFormat="1" applyFont="1" applyAlignment="1">
      <alignment horizontal="center" vertical="center"/>
    </xf>
    <xf numFmtId="0" fontId="39" fillId="0" borderId="0" xfId="100" applyFont="1" applyAlignment="1">
      <alignment vertical="center"/>
    </xf>
    <xf numFmtId="0" fontId="36" fillId="0" borderId="17" xfId="0" applyFont="1" applyBorder="1" applyAlignment="1">
      <alignment vertical="center"/>
    </xf>
    <xf numFmtId="0" fontId="30" fillId="0" borderId="14" xfId="0" applyFont="1" applyBorder="1" applyAlignment="1">
      <alignment horizontal="left" vertical="center"/>
    </xf>
    <xf numFmtId="2" fontId="34" fillId="0" borderId="22" xfId="0" applyNumberFormat="1" applyFont="1" applyBorder="1" applyAlignment="1">
      <alignment horizontal="center" vertical="center" wrapText="1"/>
    </xf>
    <xf numFmtId="0" fontId="33" fillId="0" borderId="22" xfId="0" applyFont="1" applyBorder="1" applyAlignment="1">
      <alignment vertical="center"/>
    </xf>
    <xf numFmtId="2" fontId="44" fillId="27" borderId="26" xfId="91" applyNumberFormat="1" applyFont="1" applyFill="1" applyBorder="1" applyAlignment="1">
      <alignment horizontal="center" vertical="center"/>
    </xf>
    <xf numFmtId="0" fontId="27" fillId="0" borderId="0" xfId="0" applyFont="1" applyAlignment="1">
      <alignment vertical="center"/>
    </xf>
    <xf numFmtId="2" fontId="44" fillId="27" borderId="0" xfId="91" applyNumberFormat="1" applyFont="1" applyFill="1" applyAlignment="1">
      <alignment horizontal="center" vertical="center"/>
    </xf>
    <xf numFmtId="2" fontId="44" fillId="27" borderId="0" xfId="91" applyNumberFormat="1" applyFont="1" applyFill="1" applyAlignment="1">
      <alignment horizontal="center" vertical="center" wrapText="1"/>
    </xf>
    <xf numFmtId="0" fontId="31" fillId="28" borderId="13" xfId="0" applyFont="1" applyFill="1" applyBorder="1" applyAlignment="1">
      <alignment horizontal="center" vertical="center"/>
    </xf>
    <xf numFmtId="0" fontId="28" fillId="28" borderId="11" xfId="0" applyFont="1" applyFill="1" applyBorder="1" applyAlignment="1">
      <alignment horizontal="center" vertical="center"/>
    </xf>
    <xf numFmtId="0" fontId="28" fillId="28" borderId="11" xfId="0" applyFont="1" applyFill="1" applyBorder="1" applyAlignment="1">
      <alignment vertical="center"/>
    </xf>
    <xf numFmtId="41" fontId="33" fillId="28" borderId="11" xfId="0" applyNumberFormat="1" applyFont="1" applyFill="1" applyBorder="1" applyAlignment="1">
      <alignment vertical="center"/>
    </xf>
    <xf numFmtId="0" fontId="33" fillId="28" borderId="11" xfId="0" applyFont="1" applyFill="1" applyBorder="1" applyAlignment="1">
      <alignment vertical="center"/>
    </xf>
    <xf numFmtId="165" fontId="31" fillId="28" borderId="13" xfId="0" applyNumberFormat="1" applyFont="1" applyFill="1" applyBorder="1" applyAlignment="1">
      <alignment vertical="center"/>
    </xf>
    <xf numFmtId="14" fontId="38" fillId="0" borderId="22" xfId="0" applyNumberFormat="1" applyFont="1" applyBorder="1" applyAlignment="1">
      <alignment horizontal="center" vertical="center"/>
    </xf>
    <xf numFmtId="167" fontId="48" fillId="0" borderId="0" xfId="0" applyNumberFormat="1" applyFont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167" fontId="46" fillId="0" borderId="0" xfId="0" applyNumberFormat="1" applyFont="1" applyAlignment="1">
      <alignment horizontal="center" vertical="center"/>
    </xf>
    <xf numFmtId="9" fontId="41" fillId="0" borderId="0" xfId="0" applyNumberFormat="1" applyFont="1" applyAlignment="1">
      <alignment horizontal="center" vertical="center"/>
    </xf>
    <xf numFmtId="0" fontId="29" fillId="0" borderId="23" xfId="0" applyFont="1" applyBorder="1" applyAlignment="1">
      <alignment horizontal="left" vertical="center"/>
    </xf>
    <xf numFmtId="0" fontId="40" fillId="0" borderId="17" xfId="0" applyFont="1" applyBorder="1" applyAlignment="1">
      <alignment vertical="center"/>
    </xf>
    <xf numFmtId="0" fontId="39" fillId="0" borderId="17" xfId="100" applyFont="1" applyBorder="1" applyAlignment="1">
      <alignment vertical="center"/>
    </xf>
    <xf numFmtId="41" fontId="27" fillId="0" borderId="17" xfId="0" applyNumberFormat="1" applyFont="1" applyBorder="1" applyAlignment="1">
      <alignment vertical="center"/>
    </xf>
    <xf numFmtId="0" fontId="27" fillId="0" borderId="17" xfId="0" applyFont="1" applyBorder="1" applyAlignment="1">
      <alignment vertical="center"/>
    </xf>
    <xf numFmtId="0" fontId="31" fillId="0" borderId="17" xfId="0" applyFont="1" applyBorder="1" applyAlignment="1">
      <alignment horizontal="center" vertical="center"/>
    </xf>
    <xf numFmtId="0" fontId="31" fillId="0" borderId="18" xfId="0" applyFont="1" applyBorder="1" applyAlignment="1">
      <alignment vertical="center"/>
    </xf>
    <xf numFmtId="41" fontId="27" fillId="0" borderId="0" xfId="0" applyNumberFormat="1" applyFont="1" applyAlignment="1">
      <alignment vertical="center"/>
    </xf>
    <xf numFmtId="0" fontId="45" fillId="0" borderId="0" xfId="101" applyBorder="1" applyAlignment="1">
      <alignment vertical="top"/>
    </xf>
    <xf numFmtId="0" fontId="47" fillId="0" borderId="0" xfId="101" applyFont="1" applyBorder="1" applyAlignment="1">
      <alignment vertical="top"/>
    </xf>
    <xf numFmtId="0" fontId="27" fillId="0" borderId="19" xfId="0" applyFont="1" applyBorder="1" applyAlignment="1">
      <alignment vertical="center"/>
    </xf>
    <xf numFmtId="167" fontId="49" fillId="0" borderId="0" xfId="0" applyNumberFormat="1" applyFont="1" applyAlignment="1">
      <alignment vertical="center"/>
    </xf>
    <xf numFmtId="0" fontId="31" fillId="0" borderId="19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27" fillId="0" borderId="22" xfId="0" applyFont="1" applyBorder="1" applyAlignment="1">
      <alignment vertical="center"/>
    </xf>
    <xf numFmtId="41" fontId="27" fillId="0" borderId="22" xfId="0" applyNumberFormat="1" applyFont="1" applyBorder="1" applyAlignment="1">
      <alignment vertical="center"/>
    </xf>
    <xf numFmtId="0" fontId="28" fillId="0" borderId="22" xfId="0" applyFont="1" applyBorder="1" applyAlignment="1">
      <alignment horizontal="right" vertical="center"/>
    </xf>
    <xf numFmtId="14" fontId="28" fillId="0" borderId="22" xfId="0" applyNumberFormat="1" applyFont="1" applyBorder="1" applyAlignment="1">
      <alignment vertical="center"/>
    </xf>
    <xf numFmtId="0" fontId="27" fillId="0" borderId="25" xfId="0" applyFont="1" applyBorder="1" applyAlignment="1">
      <alignment vertical="center"/>
    </xf>
  </cellXfs>
  <cellStyles count="102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Bad 2" xfId="49" xr:uid="{00000000-0005-0000-0000-000030000000}"/>
    <cellStyle name="Bad 3" xfId="50" xr:uid="{00000000-0005-0000-0000-000031000000}"/>
    <cellStyle name="Calculation 2" xfId="51" xr:uid="{00000000-0005-0000-0000-000032000000}"/>
    <cellStyle name="Calculation 3" xfId="52" xr:uid="{00000000-0005-0000-0000-000033000000}"/>
    <cellStyle name="Check Cell 2" xfId="53" xr:uid="{00000000-0005-0000-0000-000034000000}"/>
    <cellStyle name="Check Cell 3" xfId="54" xr:uid="{00000000-0005-0000-0000-000035000000}"/>
    <cellStyle name="Comma 2" xfId="55" xr:uid="{00000000-0005-0000-0000-000036000000}"/>
    <cellStyle name="Comma 2 2" xfId="90" xr:uid="{00000000-0005-0000-0000-000037000000}"/>
    <cellStyle name="Currency" xfId="94" builtinId="4"/>
    <cellStyle name="Explanatory Text 2" xfId="56" xr:uid="{00000000-0005-0000-0000-000039000000}"/>
    <cellStyle name="Explanatory Text 3" xfId="57" xr:uid="{00000000-0005-0000-0000-00003A000000}"/>
    <cellStyle name="Good 2" xfId="58" xr:uid="{00000000-0005-0000-0000-00003B000000}"/>
    <cellStyle name="Good 3" xfId="59" xr:uid="{00000000-0005-0000-0000-00003C000000}"/>
    <cellStyle name="Heading 1 2" xfId="60" xr:uid="{00000000-0005-0000-0000-00003D000000}"/>
    <cellStyle name="Heading 1 3" xfId="61" xr:uid="{00000000-0005-0000-0000-00003E000000}"/>
    <cellStyle name="Heading 2 2" xfId="62" xr:uid="{00000000-0005-0000-0000-00003F000000}"/>
    <cellStyle name="Heading 2 3" xfId="63" xr:uid="{00000000-0005-0000-0000-000040000000}"/>
    <cellStyle name="Heading 3 2" xfId="64" xr:uid="{00000000-0005-0000-0000-000041000000}"/>
    <cellStyle name="Heading 3 3" xfId="65" xr:uid="{00000000-0005-0000-0000-000042000000}"/>
    <cellStyle name="Heading 4 2" xfId="66" xr:uid="{00000000-0005-0000-0000-000043000000}"/>
    <cellStyle name="Heading 4 3" xfId="67" xr:uid="{00000000-0005-0000-0000-000044000000}"/>
    <cellStyle name="Hyperlink" xfId="101" builtinId="8"/>
    <cellStyle name="Input 2" xfId="68" xr:uid="{00000000-0005-0000-0000-000045000000}"/>
    <cellStyle name="Input 3" xfId="69" xr:uid="{00000000-0005-0000-0000-000046000000}"/>
    <cellStyle name="Linked Cell 2" xfId="70" xr:uid="{00000000-0005-0000-0000-000047000000}"/>
    <cellStyle name="Linked Cell 3" xfId="71" xr:uid="{00000000-0005-0000-0000-000048000000}"/>
    <cellStyle name="Neutral 2" xfId="72" xr:uid="{00000000-0005-0000-0000-000049000000}"/>
    <cellStyle name="Neutral 3" xfId="73" xr:uid="{00000000-0005-0000-0000-00004A000000}"/>
    <cellStyle name="Normal" xfId="0" builtinId="0"/>
    <cellStyle name="Normal 2" xfId="89" xr:uid="{00000000-0005-0000-0000-00004C000000}"/>
    <cellStyle name="Normal 2 2" xfId="74" xr:uid="{00000000-0005-0000-0000-00004D000000}"/>
    <cellStyle name="Normal 2 2 2" xfId="100" xr:uid="{00000000-0005-0000-0000-00004E000000}"/>
    <cellStyle name="Normal 2 3" xfId="75" xr:uid="{00000000-0005-0000-0000-00004F000000}"/>
    <cellStyle name="Normal 2 3 2" xfId="91" xr:uid="{00000000-0005-0000-0000-000050000000}"/>
    <cellStyle name="Normal 23" xfId="98" xr:uid="{00000000-0005-0000-0000-000051000000}"/>
    <cellStyle name="Normal 23 2" xfId="96" xr:uid="{00000000-0005-0000-0000-000052000000}"/>
    <cellStyle name="Normal 26 2" xfId="95" xr:uid="{00000000-0005-0000-0000-000053000000}"/>
    <cellStyle name="Normal 3" xfId="76" xr:uid="{00000000-0005-0000-0000-000054000000}"/>
    <cellStyle name="Normal 30" xfId="99" xr:uid="{00000000-0005-0000-0000-000055000000}"/>
    <cellStyle name="Normal 32" xfId="97" xr:uid="{00000000-0005-0000-0000-000056000000}"/>
    <cellStyle name="Normal 4" xfId="88" xr:uid="{00000000-0005-0000-0000-000057000000}"/>
    <cellStyle name="Normal 4 2" xfId="93" xr:uid="{00000000-0005-0000-0000-000058000000}"/>
    <cellStyle name="Normal 6" xfId="77" xr:uid="{00000000-0005-0000-0000-000059000000}"/>
    <cellStyle name="Normal 6 2" xfId="92" xr:uid="{00000000-0005-0000-0000-00005A000000}"/>
    <cellStyle name="Note 2" xfId="78" xr:uid="{00000000-0005-0000-0000-00005B000000}"/>
    <cellStyle name="Note 3" xfId="79" xr:uid="{00000000-0005-0000-0000-00005C000000}"/>
    <cellStyle name="Output 2" xfId="80" xr:uid="{00000000-0005-0000-0000-00005D000000}"/>
    <cellStyle name="Output 3" xfId="81" xr:uid="{00000000-0005-0000-0000-00005E000000}"/>
    <cellStyle name="Title 2" xfId="82" xr:uid="{00000000-0005-0000-0000-00005F000000}"/>
    <cellStyle name="Title 3" xfId="83" xr:uid="{00000000-0005-0000-0000-000060000000}"/>
    <cellStyle name="Total 2" xfId="84" xr:uid="{00000000-0005-0000-0000-000061000000}"/>
    <cellStyle name="Total 3" xfId="85" xr:uid="{00000000-0005-0000-0000-000062000000}"/>
    <cellStyle name="Warning Text 2" xfId="86" xr:uid="{00000000-0005-0000-0000-000063000000}"/>
    <cellStyle name="Warning Text 3" xfId="87" xr:uid="{00000000-0005-0000-0000-000064000000}"/>
  </cellStyles>
  <dxfs count="0"/>
  <tableStyles count="0" defaultTableStyle="TableStyleMedium9" defaultPivotStyle="PivotStyleLight16"/>
  <colors>
    <mruColors>
      <color rgb="FFFFFFFF"/>
      <color rgb="FF2DC8FF"/>
      <color rgb="FF6DD9FF"/>
      <color rgb="FF48B8E0"/>
      <color rgb="FFD4F5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181428</xdr:colOff>
      <xdr:row>0</xdr:row>
      <xdr:rowOff>90714</xdr:rowOff>
    </xdr:from>
    <xdr:to>
      <xdr:col>1</xdr:col>
      <xdr:colOff>1052286</xdr:colOff>
      <xdr:row>2</xdr:row>
      <xdr:rowOff>120934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75834C-22CA-4F47-ACFA-646013AB0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28" y="90714"/>
          <a:ext cx="1378858" cy="1033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145143</xdr:colOff>
      <xdr:row>0</xdr:row>
      <xdr:rowOff>181430</xdr:rowOff>
    </xdr:from>
    <xdr:to>
      <xdr:col>2</xdr:col>
      <xdr:colOff>657679</xdr:colOff>
      <xdr:row>3</xdr:row>
      <xdr:rowOff>151670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4B4CE8D-D544-4A2D-9B08-2A5453A01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429" y="181430"/>
          <a:ext cx="1601107" cy="12039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conestimating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iconestimating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9"/>
  <sheetViews>
    <sheetView view="pageBreakPreview" zoomScale="70" zoomScaleSheetLayoutView="70" workbookViewId="0">
      <selection activeCell="C9" sqref="C9"/>
    </sheetView>
  </sheetViews>
  <sheetFormatPr defaultColWidth="8.921875" defaultRowHeight="15.5" x14ac:dyDescent="0.35"/>
  <cols>
    <col min="1" max="1" width="6.15234375" style="21" customWidth="1"/>
    <col min="2" max="2" width="21.3828125" style="5" customWidth="1"/>
    <col min="3" max="3" width="43.07421875" style="5" customWidth="1"/>
    <col min="4" max="4" width="15.3828125" style="9" customWidth="1"/>
    <col min="5" max="6" width="16.07421875" style="5" customWidth="1"/>
    <col min="7" max="7" width="18" style="18" customWidth="1"/>
    <col min="8" max="16384" width="8.921875" style="5"/>
  </cols>
  <sheetData>
    <row r="1" spans="1:12" ht="43.5" customHeight="1" x14ac:dyDescent="0.35">
      <c r="A1" s="17"/>
      <c r="B1" s="44"/>
      <c r="C1" s="61"/>
      <c r="D1" s="35"/>
      <c r="E1" s="77" t="s">
        <v>93</v>
      </c>
      <c r="F1" s="77"/>
      <c r="G1" s="77"/>
      <c r="H1" s="77"/>
      <c r="I1" s="43"/>
      <c r="J1" s="43"/>
      <c r="K1" s="43"/>
      <c r="L1" s="43"/>
    </row>
    <row r="2" spans="1:12" ht="35.5" customHeight="1" x14ac:dyDescent="0.35">
      <c r="A2" s="22"/>
      <c r="B2" s="44"/>
      <c r="C2" s="61"/>
      <c r="D2" s="35"/>
      <c r="E2" s="80">
        <v>2392442502</v>
      </c>
      <c r="F2" s="80"/>
      <c r="G2" s="80"/>
      <c r="H2" s="80"/>
      <c r="I2" s="43"/>
      <c r="J2" s="43"/>
      <c r="K2" s="43"/>
      <c r="L2" s="42"/>
    </row>
    <row r="3" spans="1:12" ht="25" customHeight="1" thickBot="1" x14ac:dyDescent="0.4">
      <c r="A3" s="22"/>
      <c r="D3" s="35"/>
      <c r="E3" s="76"/>
      <c r="F3" s="76"/>
      <c r="G3" s="76"/>
      <c r="H3" s="45"/>
      <c r="I3" s="45"/>
      <c r="J3" s="45"/>
      <c r="K3" s="45"/>
      <c r="L3" s="45"/>
    </row>
    <row r="4" spans="1:12" x14ac:dyDescent="0.35">
      <c r="A4" s="66"/>
      <c r="B4" s="66" t="s">
        <v>15</v>
      </c>
      <c r="C4" s="66" t="s">
        <v>0</v>
      </c>
      <c r="D4" s="66" t="s">
        <v>16</v>
      </c>
      <c r="E4" s="66" t="s">
        <v>17</v>
      </c>
      <c r="F4" s="66"/>
      <c r="G4" s="66"/>
    </row>
    <row r="5" spans="1:12" s="9" customFormat="1" ht="14.5" x14ac:dyDescent="0.35">
      <c r="A5" s="19"/>
      <c r="G5" s="26"/>
    </row>
    <row r="6" spans="1:12" s="9" customFormat="1" ht="14.5" x14ac:dyDescent="0.35">
      <c r="A6" s="19"/>
      <c r="B6" s="27" t="s">
        <v>18</v>
      </c>
      <c r="C6" s="9" t="s">
        <v>19</v>
      </c>
      <c r="D6" s="28">
        <f>'Detailed Estimate'!P7</f>
        <v>8500</v>
      </c>
      <c r="E6" s="1"/>
      <c r="F6" s="6"/>
      <c r="G6" s="29"/>
    </row>
    <row r="7" spans="1:12" s="9" customFormat="1" ht="14.5" x14ac:dyDescent="0.35">
      <c r="A7" s="19" t="str">
        <f>IF(G7&lt;&gt;"",1+MAX($A$1:A6),"")</f>
        <v/>
      </c>
      <c r="B7" s="27" t="s">
        <v>36</v>
      </c>
      <c r="C7" s="9" t="s">
        <v>35</v>
      </c>
      <c r="D7" s="30">
        <f>'Detailed Estimate'!P13</f>
        <v>26143.831999999999</v>
      </c>
      <c r="G7" s="26"/>
    </row>
    <row r="8" spans="1:12" s="9" customFormat="1" ht="14.5" x14ac:dyDescent="0.35">
      <c r="A8" s="19" t="str">
        <f>IF(G8&lt;&gt;"",1+MAX($A$1:A7),"")</f>
        <v/>
      </c>
      <c r="D8" s="30"/>
      <c r="G8" s="26"/>
    </row>
    <row r="9" spans="1:12" s="9" customFormat="1" ht="14.5" x14ac:dyDescent="0.35">
      <c r="A9" s="19"/>
      <c r="C9" s="31" t="s">
        <v>20</v>
      </c>
      <c r="D9" s="32">
        <f>SUM(D6:D8)</f>
        <v>34643.831999999995</v>
      </c>
      <c r="G9" s="26"/>
    </row>
    <row r="10" spans="1:12" s="9" customFormat="1" ht="14.5" x14ac:dyDescent="0.35">
      <c r="A10" s="19"/>
      <c r="C10" s="31" t="s">
        <v>21</v>
      </c>
      <c r="D10" s="32">
        <f>0.25*D9</f>
        <v>8660.9579999999987</v>
      </c>
      <c r="G10" s="26"/>
    </row>
    <row r="11" spans="1:12" x14ac:dyDescent="0.35">
      <c r="A11" s="23"/>
      <c r="C11" s="31" t="s">
        <v>8</v>
      </c>
      <c r="D11" s="32">
        <f>SUM(D9:D10)</f>
        <v>43304.789999999994</v>
      </c>
      <c r="G11" s="26"/>
    </row>
    <row r="12" spans="1:12" s="9" customFormat="1" x14ac:dyDescent="0.35">
      <c r="A12" s="23"/>
      <c r="B12" s="5"/>
      <c r="C12" s="5"/>
      <c r="D12" s="5"/>
      <c r="E12" s="5"/>
      <c r="F12" s="5"/>
      <c r="G12" s="26"/>
    </row>
    <row r="13" spans="1:12" x14ac:dyDescent="0.35">
      <c r="A13" s="23" t="str">
        <f>IF(G24&lt;&gt;"",1+MAX($A$1:A12),"")</f>
        <v/>
      </c>
      <c r="C13" s="25" t="s">
        <v>22</v>
      </c>
      <c r="D13" s="5"/>
      <c r="G13" s="26"/>
    </row>
    <row r="14" spans="1:12" x14ac:dyDescent="0.35">
      <c r="A14" s="23" t="str">
        <f>IF(G25&lt;&gt;"",1+MAX($A$1:A13),"")</f>
        <v/>
      </c>
      <c r="C14" s="9" t="s">
        <v>23</v>
      </c>
      <c r="D14" s="5"/>
      <c r="G14" s="26"/>
    </row>
    <row r="15" spans="1:12" x14ac:dyDescent="0.35">
      <c r="G15" s="5"/>
    </row>
    <row r="16" spans="1:12" x14ac:dyDescent="0.35">
      <c r="G16" s="5"/>
    </row>
    <row r="17" spans="7:7" x14ac:dyDescent="0.35">
      <c r="G17" s="5"/>
    </row>
    <row r="18" spans="7:7" x14ac:dyDescent="0.35">
      <c r="G18" s="5"/>
    </row>
    <row r="19" spans="7:7" x14ac:dyDescent="0.35">
      <c r="G19" s="5"/>
    </row>
    <row r="20" spans="7:7" x14ac:dyDescent="0.35">
      <c r="G20" s="5"/>
    </row>
    <row r="21" spans="7:7" x14ac:dyDescent="0.35">
      <c r="G21" s="5"/>
    </row>
    <row r="22" spans="7:7" x14ac:dyDescent="0.35">
      <c r="G22" s="5"/>
    </row>
    <row r="23" spans="7:7" x14ac:dyDescent="0.35">
      <c r="G23" s="5"/>
    </row>
    <row r="24" spans="7:7" x14ac:dyDescent="0.35">
      <c r="G24" s="5"/>
    </row>
    <row r="25" spans="7:7" x14ac:dyDescent="0.35">
      <c r="G25" s="5"/>
    </row>
    <row r="26" spans="7:7" x14ac:dyDescent="0.35">
      <c r="G26" s="5"/>
    </row>
    <row r="27" spans="7:7" x14ac:dyDescent="0.35">
      <c r="G27" s="5"/>
    </row>
    <row r="28" spans="7:7" x14ac:dyDescent="0.35">
      <c r="G28" s="5"/>
    </row>
    <row r="29" spans="7:7" x14ac:dyDescent="0.35">
      <c r="G29" s="5"/>
    </row>
    <row r="30" spans="7:7" x14ac:dyDescent="0.35">
      <c r="G30" s="5"/>
    </row>
    <row r="31" spans="7:7" x14ac:dyDescent="0.35">
      <c r="G31" s="5"/>
    </row>
    <row r="32" spans="7:7" x14ac:dyDescent="0.35">
      <c r="G32" s="5"/>
    </row>
    <row r="33" spans="7:7" x14ac:dyDescent="0.35">
      <c r="G33" s="5"/>
    </row>
    <row r="34" spans="7:7" x14ac:dyDescent="0.35">
      <c r="G34" s="5"/>
    </row>
    <row r="35" spans="7:7" x14ac:dyDescent="0.35">
      <c r="G35" s="5"/>
    </row>
    <row r="36" spans="7:7" x14ac:dyDescent="0.35">
      <c r="G36" s="5"/>
    </row>
    <row r="37" spans="7:7" x14ac:dyDescent="0.35">
      <c r="G37" s="5"/>
    </row>
    <row r="38" spans="7:7" x14ac:dyDescent="0.35">
      <c r="G38" s="5"/>
    </row>
    <row r="39" spans="7:7" x14ac:dyDescent="0.35">
      <c r="G39" s="5"/>
    </row>
  </sheetData>
  <mergeCells count="3">
    <mergeCell ref="E3:G3"/>
    <mergeCell ref="E1:H1"/>
    <mergeCell ref="E2:H2"/>
  </mergeCells>
  <hyperlinks>
    <hyperlink ref="E1" r:id="rId1" xr:uid="{A75381DF-1418-4FCC-B719-D84619DDAFC5}"/>
  </hyperlinks>
  <printOptions horizontalCentered="1" verticalCentered="1"/>
  <pageMargins left="0.7" right="0.7" top="0.75" bottom="0.75" header="0.3" footer="0.3"/>
  <pageSetup scale="55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43"/>
  <sheetViews>
    <sheetView tabSelected="1" view="pageBreakPreview" zoomScale="70" zoomScaleSheetLayoutView="70" workbookViewId="0">
      <selection activeCell="E17" sqref="E17"/>
    </sheetView>
  </sheetViews>
  <sheetFormatPr defaultColWidth="8.921875" defaultRowHeight="15.5" x14ac:dyDescent="0.35"/>
  <cols>
    <col min="1" max="1" width="5" style="21" customWidth="1"/>
    <col min="2" max="2" width="13.23046875" style="5" customWidth="1"/>
    <col min="3" max="3" width="14.3046875" style="5" customWidth="1"/>
    <col min="4" max="4" width="9.07421875" style="5" bestFit="1" customWidth="1"/>
    <col min="5" max="5" width="66.53515625" style="5" customWidth="1"/>
    <col min="6" max="6" width="11.15234375" style="52" customWidth="1"/>
    <col min="7" max="7" width="9.84375" style="5" customWidth="1"/>
    <col min="8" max="8" width="10.4609375" style="5" customWidth="1"/>
    <col min="9" max="13" width="12" style="9" customWidth="1"/>
    <col min="14" max="14" width="10.4609375" style="5" bestFit="1" customWidth="1"/>
    <col min="15" max="15" width="11.15234375" style="5" bestFit="1" customWidth="1"/>
    <col min="16" max="16" width="15.61328125" style="18" customWidth="1"/>
    <col min="17" max="17" width="8.921875" style="5"/>
    <col min="18" max="18" width="29.61328125" style="5" customWidth="1"/>
    <col min="19" max="19" width="28" style="5" customWidth="1"/>
    <col min="20" max="16384" width="8.921875" style="5"/>
  </cols>
  <sheetData>
    <row r="1" spans="1:17" ht="22" customHeight="1" x14ac:dyDescent="0.35">
      <c r="A1" s="82"/>
      <c r="B1" s="83"/>
      <c r="C1" s="83"/>
      <c r="D1" s="83"/>
      <c r="E1" s="84"/>
      <c r="F1" s="85"/>
      <c r="G1" s="86"/>
      <c r="H1" s="62"/>
      <c r="I1" s="87"/>
      <c r="J1" s="87"/>
      <c r="K1" s="87"/>
      <c r="L1" s="87"/>
      <c r="M1" s="87"/>
      <c r="N1" s="87"/>
      <c r="O1" s="87"/>
      <c r="P1" s="88"/>
      <c r="Q1" s="7"/>
    </row>
    <row r="2" spans="1:17" ht="36" customHeight="1" x14ac:dyDescent="0.35">
      <c r="A2" s="63"/>
      <c r="B2"/>
      <c r="C2"/>
      <c r="D2" s="44"/>
      <c r="E2" s="61"/>
      <c r="F2" s="89"/>
      <c r="G2" s="67"/>
      <c r="H2" s="35"/>
      <c r="I2" s="90"/>
      <c r="J2" s="91"/>
      <c r="K2" s="91"/>
      <c r="L2" s="80" t="s">
        <v>93</v>
      </c>
      <c r="M2" s="80"/>
      <c r="N2" s="80"/>
      <c r="O2" s="80"/>
      <c r="P2" s="92"/>
      <c r="Q2" s="7"/>
    </row>
    <row r="3" spans="1:17" ht="39.5" customHeight="1" x14ac:dyDescent="0.35">
      <c r="A3" s="63"/>
      <c r="B3" s="67"/>
      <c r="C3" s="67"/>
      <c r="D3" s="67"/>
      <c r="E3" s="67"/>
      <c r="F3" s="89"/>
      <c r="G3" s="67"/>
      <c r="H3" s="35"/>
      <c r="I3" s="93"/>
      <c r="J3" s="93"/>
      <c r="K3" s="93"/>
      <c r="L3" s="80">
        <v>2392442502</v>
      </c>
      <c r="M3" s="80"/>
      <c r="N3" s="80"/>
      <c r="O3" s="80"/>
      <c r="P3" s="94"/>
      <c r="Q3" s="7"/>
    </row>
    <row r="4" spans="1:17" ht="28.5" customHeight="1" x14ac:dyDescent="0.35">
      <c r="A4" s="95"/>
      <c r="B4" s="96"/>
      <c r="C4" s="96"/>
      <c r="D4" s="96"/>
      <c r="E4" s="64"/>
      <c r="F4" s="97"/>
      <c r="G4" s="96"/>
      <c r="H4" s="96"/>
      <c r="I4" s="65"/>
      <c r="J4" s="65"/>
      <c r="K4" s="65"/>
      <c r="L4" s="65"/>
      <c r="M4" s="65"/>
      <c r="N4" s="98"/>
      <c r="O4" s="99"/>
      <c r="P4" s="100"/>
    </row>
    <row r="5" spans="1:17" s="67" customFormat="1" ht="35" thickBot="1" x14ac:dyDescent="0.4">
      <c r="A5" s="68" t="s">
        <v>3</v>
      </c>
      <c r="B5" s="69" t="s">
        <v>31</v>
      </c>
      <c r="C5" s="68" t="s">
        <v>32</v>
      </c>
      <c r="D5" s="68" t="s">
        <v>10</v>
      </c>
      <c r="E5" s="68" t="s">
        <v>0</v>
      </c>
      <c r="F5" s="68" t="s">
        <v>11</v>
      </c>
      <c r="G5" s="69" t="s">
        <v>12</v>
      </c>
      <c r="H5" s="69" t="s">
        <v>4</v>
      </c>
      <c r="I5" s="69" t="s">
        <v>5</v>
      </c>
      <c r="J5" s="69" t="s">
        <v>26</v>
      </c>
      <c r="K5" s="69" t="s">
        <v>27</v>
      </c>
      <c r="L5" s="69" t="s">
        <v>28</v>
      </c>
      <c r="M5" s="69" t="s">
        <v>29</v>
      </c>
      <c r="N5" s="69" t="s">
        <v>1</v>
      </c>
      <c r="O5" s="69" t="s">
        <v>6</v>
      </c>
      <c r="P5" s="69" t="s">
        <v>7</v>
      </c>
      <c r="Q5" s="8"/>
    </row>
    <row r="6" spans="1:17" s="9" customFormat="1" ht="15" thickBot="1" x14ac:dyDescent="0.4">
      <c r="A6" s="37"/>
      <c r="F6" s="53"/>
      <c r="P6" s="10"/>
    </row>
    <row r="7" spans="1:17" s="67" customFormat="1" ht="16" thickBot="1" x14ac:dyDescent="0.4">
      <c r="A7" s="70"/>
      <c r="B7" s="71"/>
      <c r="C7" s="71"/>
      <c r="D7" s="71" t="s">
        <v>13</v>
      </c>
      <c r="E7" s="72" t="s">
        <v>14</v>
      </c>
      <c r="F7" s="73"/>
      <c r="G7" s="74"/>
      <c r="H7" s="74"/>
      <c r="I7" s="74"/>
      <c r="J7" s="74"/>
      <c r="K7" s="74"/>
      <c r="L7" s="74"/>
      <c r="M7" s="74"/>
      <c r="N7" s="74"/>
      <c r="O7" s="74"/>
      <c r="P7" s="75">
        <f>SUM(O8:O12)</f>
        <v>8500</v>
      </c>
    </row>
    <row r="8" spans="1:17" s="9" customFormat="1" ht="14.5" x14ac:dyDescent="0.35">
      <c r="A8" s="38"/>
      <c r="B8" s="48"/>
      <c r="C8" s="48"/>
      <c r="F8" s="53"/>
      <c r="P8" s="10"/>
    </row>
    <row r="9" spans="1:17" s="9" customFormat="1" ht="14.5" x14ac:dyDescent="0.35">
      <c r="A9" s="36">
        <f>IF(I9&lt;&gt;"",1+MAX($A$1:A8),"")</f>
        <v>1</v>
      </c>
      <c r="B9" s="38"/>
      <c r="C9" s="38"/>
      <c r="E9" s="9" t="s">
        <v>92</v>
      </c>
      <c r="F9" s="6">
        <v>1</v>
      </c>
      <c r="G9" s="1">
        <v>0</v>
      </c>
      <c r="H9" s="2">
        <f t="shared" ref="H9" si="0">F9*(1+G9)</f>
        <v>1</v>
      </c>
      <c r="I9" s="16" t="s">
        <v>24</v>
      </c>
      <c r="J9" s="16"/>
      <c r="K9" s="16"/>
      <c r="L9" s="16"/>
      <c r="M9" s="16"/>
      <c r="N9" s="3">
        <v>3500</v>
      </c>
      <c r="O9" s="4">
        <f t="shared" ref="O9" si="1">N9*H9</f>
        <v>3500</v>
      </c>
      <c r="P9" s="10"/>
    </row>
    <row r="10" spans="1:17" s="9" customFormat="1" ht="14.5" x14ac:dyDescent="0.35">
      <c r="A10" s="36">
        <f>IF(I10&lt;&gt;"",1+MAX($A$1:A9),"")</f>
        <v>2</v>
      </c>
      <c r="B10" s="38"/>
      <c r="C10" s="38"/>
      <c r="E10" s="33" t="s">
        <v>33</v>
      </c>
      <c r="F10" s="6">
        <v>1</v>
      </c>
      <c r="G10" s="1">
        <v>0</v>
      </c>
      <c r="H10" s="2">
        <f t="shared" ref="H10:H11" si="2">F10*(1+G10)</f>
        <v>1</v>
      </c>
      <c r="I10" s="16" t="s">
        <v>24</v>
      </c>
      <c r="J10" s="16"/>
      <c r="K10" s="16"/>
      <c r="L10" s="16"/>
      <c r="M10" s="16"/>
      <c r="N10" s="3">
        <v>2000</v>
      </c>
      <c r="O10" s="4">
        <f t="shared" ref="O10:O11" si="3">N10*H10</f>
        <v>2000</v>
      </c>
      <c r="P10" s="10"/>
    </row>
    <row r="11" spans="1:17" s="9" customFormat="1" ht="14.5" x14ac:dyDescent="0.35">
      <c r="A11" s="36">
        <f>IF(I11&lt;&gt;"",1+MAX($A$1:A10),"")</f>
        <v>3</v>
      </c>
      <c r="B11" s="38"/>
      <c r="C11" s="38"/>
      <c r="E11" s="33" t="s">
        <v>34</v>
      </c>
      <c r="F11" s="6">
        <v>1</v>
      </c>
      <c r="G11" s="1">
        <v>0</v>
      </c>
      <c r="H11" s="2">
        <f t="shared" si="2"/>
        <v>1</v>
      </c>
      <c r="I11" s="16" t="s">
        <v>24</v>
      </c>
      <c r="J11" s="16"/>
      <c r="K11" s="16"/>
      <c r="L11" s="16"/>
      <c r="M11" s="16"/>
      <c r="N11" s="3">
        <v>3000</v>
      </c>
      <c r="O11" s="4">
        <f t="shared" si="3"/>
        <v>3000</v>
      </c>
      <c r="P11" s="10"/>
    </row>
    <row r="12" spans="1:17" customFormat="1" ht="16" thickBot="1" x14ac:dyDescent="0.4">
      <c r="A12" s="36" t="str">
        <f>IF(I12&lt;&gt;"",1+MAX($A$1:A11),"")</f>
        <v/>
      </c>
      <c r="B12" s="38"/>
      <c r="C12" s="38"/>
      <c r="D12" s="9"/>
      <c r="E12" s="46"/>
      <c r="F12" s="6"/>
      <c r="G12" s="1"/>
      <c r="H12" s="6"/>
      <c r="I12" s="16"/>
      <c r="J12" s="16"/>
      <c r="K12" s="16"/>
      <c r="L12" s="16"/>
      <c r="M12" s="16"/>
      <c r="N12" s="3"/>
      <c r="O12" s="4"/>
      <c r="P12" s="47"/>
    </row>
    <row r="13" spans="1:17" s="67" customFormat="1" ht="16" thickBot="1" x14ac:dyDescent="0.4">
      <c r="A13" s="70" t="str">
        <f>IF(I13&lt;&gt;"",1+MAX($A$1:A12),"")</f>
        <v/>
      </c>
      <c r="B13" s="71"/>
      <c r="C13" s="71"/>
      <c r="D13" s="71" t="s">
        <v>37</v>
      </c>
      <c r="E13" s="72" t="s">
        <v>35</v>
      </c>
      <c r="F13" s="73"/>
      <c r="G13" s="74"/>
      <c r="H13" s="74"/>
      <c r="I13" s="74"/>
      <c r="J13" s="74"/>
      <c r="K13" s="74"/>
      <c r="L13" s="74"/>
      <c r="M13" s="74"/>
      <c r="N13" s="74"/>
      <c r="O13" s="74"/>
      <c r="P13" s="75">
        <f>SUM(O17:O68)</f>
        <v>26143.831999999999</v>
      </c>
    </row>
    <row r="14" spans="1:17" x14ac:dyDescent="0.35">
      <c r="A14" s="36" t="str">
        <f>IF(I14&lt;&gt;"",1+MAX($A$1:A13),"")</f>
        <v/>
      </c>
      <c r="B14" s="50"/>
      <c r="C14" s="49"/>
      <c r="D14" s="9"/>
      <c r="E14" s="51"/>
      <c r="F14" s="6"/>
      <c r="G14" s="81"/>
      <c r="H14" s="81"/>
      <c r="I14" s="81"/>
      <c r="J14" s="81"/>
      <c r="K14" s="41"/>
      <c r="L14" s="41"/>
      <c r="M14" s="41"/>
      <c r="N14" s="3"/>
      <c r="O14" s="4"/>
      <c r="P14" s="10"/>
    </row>
    <row r="15" spans="1:17" x14ac:dyDescent="0.35">
      <c r="A15" s="36" t="str">
        <f>IF(I15&lt;&gt;"",1+MAX($A$1:A14),"")</f>
        <v/>
      </c>
      <c r="B15" s="50"/>
      <c r="C15" s="49"/>
      <c r="D15" s="9"/>
      <c r="E15" s="56" t="s">
        <v>38</v>
      </c>
      <c r="F15" s="6"/>
      <c r="G15" s="81" t="s">
        <v>39</v>
      </c>
      <c r="H15" s="81"/>
      <c r="I15" s="81"/>
      <c r="J15" s="81"/>
      <c r="K15" s="41"/>
      <c r="L15" s="41"/>
      <c r="M15" s="41"/>
      <c r="N15" s="3"/>
      <c r="O15" s="4"/>
      <c r="P15" s="10"/>
    </row>
    <row r="16" spans="1:17" x14ac:dyDescent="0.35">
      <c r="A16" s="36" t="str">
        <f>IF(I16&lt;&gt;"",1+MAX($A$1:A15),"")</f>
        <v/>
      </c>
      <c r="B16" s="50"/>
      <c r="C16" s="49"/>
      <c r="D16" s="9"/>
      <c r="E16" s="51"/>
      <c r="F16" s="6"/>
      <c r="G16" s="81"/>
      <c r="H16" s="81"/>
      <c r="I16" s="81"/>
      <c r="J16" s="81"/>
      <c r="K16" s="41"/>
      <c r="L16" s="41"/>
      <c r="M16" s="41"/>
      <c r="N16" s="3"/>
      <c r="O16" s="4"/>
      <c r="P16" s="10"/>
    </row>
    <row r="17" spans="1:16" s="9" customFormat="1" ht="24.75" customHeight="1" x14ac:dyDescent="0.35">
      <c r="A17" s="36">
        <f>IF(I17&lt;&gt;"",1+MAX($A$1:A16),"")</f>
        <v>4</v>
      </c>
      <c r="B17" s="38" t="s">
        <v>40</v>
      </c>
      <c r="C17" s="38" t="s">
        <v>40</v>
      </c>
      <c r="E17" s="33" t="s">
        <v>41</v>
      </c>
      <c r="F17" s="6">
        <v>20.47</v>
      </c>
      <c r="G17" s="1">
        <v>0.1</v>
      </c>
      <c r="H17" s="2">
        <f t="shared" ref="H17:H25" si="4">F17*(1+G17)</f>
        <v>22.516999999999999</v>
      </c>
      <c r="I17" s="16" t="s">
        <v>25</v>
      </c>
      <c r="J17" s="59">
        <v>4.62</v>
      </c>
      <c r="K17" s="60">
        <f t="shared" ref="K17:K25" si="5">J17*H17</f>
        <v>104.02854000000001</v>
      </c>
      <c r="L17" s="60">
        <v>6.38</v>
      </c>
      <c r="M17" s="60">
        <f t="shared" ref="M17:M25" si="6">L17*H17</f>
        <v>143.65845999999999</v>
      </c>
      <c r="N17" s="59">
        <v>11</v>
      </c>
      <c r="O17" s="4">
        <f t="shared" ref="O17:O25" si="7">N17*H17</f>
        <v>247.68699999999998</v>
      </c>
      <c r="P17" s="10"/>
    </row>
    <row r="18" spans="1:16" s="9" customFormat="1" ht="24.75" customHeight="1" x14ac:dyDescent="0.35">
      <c r="A18" s="36">
        <f>IF(I18&lt;&gt;"",1+MAX($A$1:A17),"")</f>
        <v>5</v>
      </c>
      <c r="B18" s="38" t="s">
        <v>40</v>
      </c>
      <c r="C18" s="38" t="s">
        <v>40</v>
      </c>
      <c r="E18" s="33" t="s">
        <v>42</v>
      </c>
      <c r="F18" s="6">
        <v>1.99</v>
      </c>
      <c r="G18" s="1">
        <v>0.1</v>
      </c>
      <c r="H18" s="2">
        <f t="shared" si="4"/>
        <v>2.1890000000000001</v>
      </c>
      <c r="I18" s="16" t="s">
        <v>25</v>
      </c>
      <c r="J18" s="59">
        <v>5.46</v>
      </c>
      <c r="K18" s="60">
        <f t="shared" si="5"/>
        <v>11.95194</v>
      </c>
      <c r="L18" s="60">
        <v>7.5399999999999991</v>
      </c>
      <c r="M18" s="60">
        <f t="shared" si="6"/>
        <v>16.50506</v>
      </c>
      <c r="N18" s="59">
        <v>13</v>
      </c>
      <c r="O18" s="4">
        <f t="shared" si="7"/>
        <v>28.457000000000001</v>
      </c>
      <c r="P18" s="10"/>
    </row>
    <row r="19" spans="1:16" s="9" customFormat="1" ht="24.75" customHeight="1" x14ac:dyDescent="0.35">
      <c r="A19" s="36">
        <f>IF(I19&lt;&gt;"",1+MAX($A$1:A18),"")</f>
        <v>6</v>
      </c>
      <c r="B19" s="38" t="s">
        <v>40</v>
      </c>
      <c r="C19" s="38" t="s">
        <v>40</v>
      </c>
      <c r="E19" s="33" t="s">
        <v>43</v>
      </c>
      <c r="F19" s="6">
        <v>105.72</v>
      </c>
      <c r="G19" s="1">
        <v>0.1</v>
      </c>
      <c r="H19" s="2">
        <f t="shared" si="4"/>
        <v>116.292</v>
      </c>
      <c r="I19" s="16" t="s">
        <v>25</v>
      </c>
      <c r="J19" s="59">
        <v>6.3</v>
      </c>
      <c r="K19" s="60">
        <f t="shared" si="5"/>
        <v>732.63959999999997</v>
      </c>
      <c r="L19" s="60">
        <v>8.6999999999999993</v>
      </c>
      <c r="M19" s="60">
        <f t="shared" si="6"/>
        <v>1011.7403999999999</v>
      </c>
      <c r="N19" s="59">
        <v>15</v>
      </c>
      <c r="O19" s="4">
        <f t="shared" si="7"/>
        <v>1744.38</v>
      </c>
      <c r="P19" s="10"/>
    </row>
    <row r="20" spans="1:16" s="9" customFormat="1" ht="24.75" customHeight="1" x14ac:dyDescent="0.35">
      <c r="A20" s="36">
        <f>IF(I20&lt;&gt;"",1+MAX($A$1:A19),"")</f>
        <v>7</v>
      </c>
      <c r="B20" s="38" t="s">
        <v>40</v>
      </c>
      <c r="C20" s="38" t="s">
        <v>40</v>
      </c>
      <c r="E20" s="33" t="s">
        <v>44</v>
      </c>
      <c r="F20" s="6">
        <v>21.85</v>
      </c>
      <c r="G20" s="1">
        <v>0.1</v>
      </c>
      <c r="H20" s="2">
        <f t="shared" si="4"/>
        <v>24.035000000000004</v>
      </c>
      <c r="I20" s="16" t="s">
        <v>25</v>
      </c>
      <c r="J20" s="59">
        <v>7.14</v>
      </c>
      <c r="K20" s="60">
        <f t="shared" si="5"/>
        <v>171.60990000000001</v>
      </c>
      <c r="L20" s="60">
        <v>9.86</v>
      </c>
      <c r="M20" s="60">
        <f t="shared" si="6"/>
        <v>236.98510000000002</v>
      </c>
      <c r="N20" s="59">
        <v>17</v>
      </c>
      <c r="O20" s="4">
        <f t="shared" si="7"/>
        <v>408.59500000000008</v>
      </c>
      <c r="P20" s="10"/>
    </row>
    <row r="21" spans="1:16" s="9" customFormat="1" ht="24.75" customHeight="1" x14ac:dyDescent="0.35">
      <c r="A21" s="36">
        <f>IF(I21&lt;&gt;"",1+MAX($A$1:A20),"")</f>
        <v>8</v>
      </c>
      <c r="B21" s="38" t="s">
        <v>40</v>
      </c>
      <c r="C21" s="38" t="s">
        <v>40</v>
      </c>
      <c r="E21" s="33" t="s">
        <v>45</v>
      </c>
      <c r="F21" s="6">
        <v>25.43</v>
      </c>
      <c r="G21" s="1">
        <v>0.1</v>
      </c>
      <c r="H21" s="2">
        <f t="shared" si="4"/>
        <v>27.973000000000003</v>
      </c>
      <c r="I21" s="16" t="s">
        <v>25</v>
      </c>
      <c r="J21" s="59">
        <v>7.9799999999999995</v>
      </c>
      <c r="K21" s="60">
        <f t="shared" si="5"/>
        <v>223.22454000000002</v>
      </c>
      <c r="L21" s="60">
        <v>11.02</v>
      </c>
      <c r="M21" s="60">
        <f t="shared" si="6"/>
        <v>308.26246000000003</v>
      </c>
      <c r="N21" s="59">
        <v>19</v>
      </c>
      <c r="O21" s="4">
        <f t="shared" si="7"/>
        <v>531.48700000000008</v>
      </c>
      <c r="P21" s="10"/>
    </row>
    <row r="22" spans="1:16" s="9" customFormat="1" ht="24.75" customHeight="1" x14ac:dyDescent="0.35">
      <c r="A22" s="36">
        <f>IF(I22&lt;&gt;"",1+MAX($A$1:A21),"")</f>
        <v>9</v>
      </c>
      <c r="B22" s="38" t="s">
        <v>40</v>
      </c>
      <c r="C22" s="38" t="s">
        <v>40</v>
      </c>
      <c r="E22" s="33" t="s">
        <v>46</v>
      </c>
      <c r="F22" s="6">
        <v>66.41</v>
      </c>
      <c r="G22" s="1">
        <v>0.1</v>
      </c>
      <c r="H22" s="2">
        <f t="shared" si="4"/>
        <v>73.051000000000002</v>
      </c>
      <c r="I22" s="16" t="s">
        <v>25</v>
      </c>
      <c r="J22" s="59">
        <v>9.24</v>
      </c>
      <c r="K22" s="60">
        <f t="shared" si="5"/>
        <v>674.99124000000006</v>
      </c>
      <c r="L22" s="60">
        <v>12.76</v>
      </c>
      <c r="M22" s="60">
        <f t="shared" si="6"/>
        <v>932.13076000000001</v>
      </c>
      <c r="N22" s="59">
        <v>22</v>
      </c>
      <c r="O22" s="4">
        <f t="shared" si="7"/>
        <v>1607.1220000000001</v>
      </c>
      <c r="P22" s="10"/>
    </row>
    <row r="23" spans="1:16" s="9" customFormat="1" ht="24.75" customHeight="1" x14ac:dyDescent="0.35">
      <c r="A23" s="36">
        <f>IF(I23&lt;&gt;"",1+MAX($A$1:A22),"")</f>
        <v>10</v>
      </c>
      <c r="B23" s="38" t="s">
        <v>40</v>
      </c>
      <c r="C23" s="38" t="s">
        <v>40</v>
      </c>
      <c r="E23" s="33" t="s">
        <v>47</v>
      </c>
      <c r="F23" s="6">
        <v>28.3</v>
      </c>
      <c r="G23" s="1">
        <v>0.1</v>
      </c>
      <c r="H23" s="2">
        <f t="shared" si="4"/>
        <v>31.130000000000003</v>
      </c>
      <c r="I23" s="16" t="s">
        <v>25</v>
      </c>
      <c r="J23" s="59">
        <v>10.5</v>
      </c>
      <c r="K23" s="60">
        <f t="shared" si="5"/>
        <v>326.86500000000001</v>
      </c>
      <c r="L23" s="60">
        <v>14.499999999999998</v>
      </c>
      <c r="M23" s="60">
        <f t="shared" si="6"/>
        <v>451.38499999999999</v>
      </c>
      <c r="N23" s="59">
        <v>25</v>
      </c>
      <c r="O23" s="4">
        <f t="shared" si="7"/>
        <v>778.25000000000011</v>
      </c>
      <c r="P23" s="10"/>
    </row>
    <row r="24" spans="1:16" s="9" customFormat="1" ht="24.75" customHeight="1" x14ac:dyDescent="0.35">
      <c r="A24" s="36">
        <f>IF(I24&lt;&gt;"",1+MAX($A$1:A23),"")</f>
        <v>11</v>
      </c>
      <c r="B24" s="38" t="s">
        <v>40</v>
      </c>
      <c r="C24" s="38" t="s">
        <v>40</v>
      </c>
      <c r="E24" s="33" t="s">
        <v>48</v>
      </c>
      <c r="F24" s="6">
        <v>1.42</v>
      </c>
      <c r="G24" s="1">
        <v>0.1</v>
      </c>
      <c r="H24" s="2">
        <f t="shared" si="4"/>
        <v>1.5620000000000001</v>
      </c>
      <c r="I24" s="16" t="s">
        <v>25</v>
      </c>
      <c r="J24" s="59">
        <v>11.76</v>
      </c>
      <c r="K24" s="60">
        <f t="shared" si="5"/>
        <v>18.369119999999999</v>
      </c>
      <c r="L24" s="60">
        <v>16.239999999999998</v>
      </c>
      <c r="M24" s="60">
        <f t="shared" si="6"/>
        <v>25.366879999999998</v>
      </c>
      <c r="N24" s="59">
        <v>28</v>
      </c>
      <c r="O24" s="4">
        <f t="shared" si="7"/>
        <v>43.736000000000004</v>
      </c>
      <c r="P24" s="10"/>
    </row>
    <row r="25" spans="1:16" s="9" customFormat="1" ht="24.75" customHeight="1" x14ac:dyDescent="0.35">
      <c r="A25" s="36">
        <f>IF(I25&lt;&gt;"",1+MAX($A$1:A24),"")</f>
        <v>12</v>
      </c>
      <c r="B25" s="38" t="s">
        <v>40</v>
      </c>
      <c r="C25" s="38" t="s">
        <v>40</v>
      </c>
      <c r="E25" s="33" t="s">
        <v>49</v>
      </c>
      <c r="F25" s="6">
        <v>14.44</v>
      </c>
      <c r="G25" s="1">
        <v>0.1</v>
      </c>
      <c r="H25" s="2">
        <f t="shared" si="4"/>
        <v>15.884</v>
      </c>
      <c r="I25" s="16" t="s">
        <v>25</v>
      </c>
      <c r="J25" s="59">
        <v>13.44</v>
      </c>
      <c r="K25" s="60">
        <f t="shared" si="5"/>
        <v>213.48096000000001</v>
      </c>
      <c r="L25" s="60">
        <v>18.559999999999999</v>
      </c>
      <c r="M25" s="60">
        <f t="shared" si="6"/>
        <v>294.80703999999997</v>
      </c>
      <c r="N25" s="59">
        <v>32</v>
      </c>
      <c r="O25" s="4">
        <f t="shared" si="7"/>
        <v>508.28800000000001</v>
      </c>
      <c r="P25" s="10"/>
    </row>
    <row r="26" spans="1:16" s="9" customFormat="1" ht="24.75" customHeight="1" x14ac:dyDescent="0.35">
      <c r="A26" s="36">
        <f>IF(I26&lt;&gt;"",1+MAX($A$1:A25),"")</f>
        <v>13</v>
      </c>
      <c r="B26" s="38" t="s">
        <v>40</v>
      </c>
      <c r="C26" s="38" t="s">
        <v>50</v>
      </c>
      <c r="E26" s="33" t="s">
        <v>51</v>
      </c>
      <c r="F26" s="6">
        <v>3</v>
      </c>
      <c r="G26" s="1">
        <v>0.1</v>
      </c>
      <c r="H26" s="2">
        <f>F26*(1+G26)</f>
        <v>3.3000000000000003</v>
      </c>
      <c r="I26" s="16" t="s">
        <v>25</v>
      </c>
      <c r="J26" s="59">
        <v>3.78</v>
      </c>
      <c r="K26" s="60">
        <f>J26*H26</f>
        <v>12.474</v>
      </c>
      <c r="L26" s="60">
        <v>5.22</v>
      </c>
      <c r="M26" s="60">
        <f>L26*H26</f>
        <v>17.225999999999999</v>
      </c>
      <c r="N26" s="59">
        <v>9</v>
      </c>
      <c r="O26" s="4">
        <f>N26*H26</f>
        <v>29.700000000000003</v>
      </c>
      <c r="P26" s="10"/>
    </row>
    <row r="27" spans="1:16" s="9" customFormat="1" ht="24.75" customHeight="1" x14ac:dyDescent="0.35">
      <c r="A27" s="36">
        <f>IF(I27&lt;&gt;"",1+MAX($A$1:A26),"")</f>
        <v>14</v>
      </c>
      <c r="B27" s="38" t="s">
        <v>40</v>
      </c>
      <c r="C27" s="38" t="s">
        <v>50</v>
      </c>
      <c r="E27" s="33" t="s">
        <v>52</v>
      </c>
      <c r="F27" s="6">
        <v>30</v>
      </c>
      <c r="G27" s="1">
        <v>0.1</v>
      </c>
      <c r="H27" s="2">
        <f>F27*(1+G27)</f>
        <v>33</v>
      </c>
      <c r="I27" s="16" t="s">
        <v>25</v>
      </c>
      <c r="J27" s="59">
        <v>3.78</v>
      </c>
      <c r="K27" s="60">
        <f>J27*H27</f>
        <v>124.74</v>
      </c>
      <c r="L27" s="60">
        <v>5.22</v>
      </c>
      <c r="M27" s="60">
        <f>L27*H27</f>
        <v>172.26</v>
      </c>
      <c r="N27" s="59">
        <v>9</v>
      </c>
      <c r="O27" s="4">
        <f>N27*H27</f>
        <v>297</v>
      </c>
      <c r="P27" s="10"/>
    </row>
    <row r="28" spans="1:16" s="9" customFormat="1" ht="24.75" customHeight="1" x14ac:dyDescent="0.35">
      <c r="A28" s="36">
        <f>IF(I28&lt;&gt;"",1+MAX($A$1:A27),"")</f>
        <v>15</v>
      </c>
      <c r="B28" s="38" t="s">
        <v>40</v>
      </c>
      <c r="C28" s="38" t="s">
        <v>50</v>
      </c>
      <c r="E28" s="33" t="s">
        <v>53</v>
      </c>
      <c r="F28" s="6">
        <v>40</v>
      </c>
      <c r="G28" s="1">
        <v>0.1</v>
      </c>
      <c r="H28" s="2">
        <f>F28*(1+G28)</f>
        <v>44</v>
      </c>
      <c r="I28" s="16" t="s">
        <v>25</v>
      </c>
      <c r="J28" s="59">
        <v>4.62</v>
      </c>
      <c r="K28" s="60">
        <f>J28*H28</f>
        <v>203.28</v>
      </c>
      <c r="L28" s="60">
        <v>6.38</v>
      </c>
      <c r="M28" s="60">
        <f>L28*H28</f>
        <v>280.71999999999997</v>
      </c>
      <c r="N28" s="59">
        <v>11</v>
      </c>
      <c r="O28" s="4">
        <f>N28*H28</f>
        <v>484</v>
      </c>
      <c r="P28" s="10"/>
    </row>
    <row r="29" spans="1:16" x14ac:dyDescent="0.35">
      <c r="A29" s="36" t="str">
        <f>IF(I29&lt;&gt;"",1+MAX($A$1:A28),"")</f>
        <v/>
      </c>
      <c r="B29" s="50"/>
      <c r="C29" s="49"/>
      <c r="D29" s="9"/>
      <c r="E29" s="51"/>
      <c r="F29" s="6"/>
      <c r="G29" s="1"/>
      <c r="H29" s="2"/>
      <c r="I29" s="16"/>
      <c r="J29" s="41"/>
      <c r="K29" s="41"/>
      <c r="L29" s="41"/>
      <c r="M29" s="41"/>
      <c r="N29" s="3"/>
      <c r="O29" s="4"/>
      <c r="P29" s="10"/>
    </row>
    <row r="30" spans="1:16" x14ac:dyDescent="0.35">
      <c r="A30" s="36" t="str">
        <f>IF(I30&lt;&gt;"",1+MAX($A$1:A29),"")</f>
        <v/>
      </c>
      <c r="B30" s="50"/>
      <c r="C30" s="49"/>
      <c r="D30" s="9"/>
      <c r="E30" s="55" t="s">
        <v>54</v>
      </c>
      <c r="F30" s="6"/>
      <c r="G30" s="1"/>
      <c r="H30" s="2"/>
      <c r="I30" s="16"/>
      <c r="J30" s="41"/>
      <c r="K30" s="41"/>
      <c r="L30" s="41"/>
      <c r="M30" s="41"/>
      <c r="N30" s="3"/>
      <c r="O30" s="4"/>
      <c r="P30" s="10"/>
    </row>
    <row r="31" spans="1:16" s="9" customFormat="1" ht="24.75" customHeight="1" x14ac:dyDescent="0.35">
      <c r="A31" s="36">
        <f>IF(I31&lt;&gt;"",1+MAX($A$1:A30),"")</f>
        <v>16</v>
      </c>
      <c r="B31" s="38" t="s">
        <v>40</v>
      </c>
      <c r="C31" s="38" t="s">
        <v>40</v>
      </c>
      <c r="E31" s="33" t="s">
        <v>55</v>
      </c>
      <c r="F31" s="6">
        <v>2</v>
      </c>
      <c r="G31" s="1">
        <v>0</v>
      </c>
      <c r="H31" s="2">
        <f t="shared" ref="H31:H44" si="8">F31*(1+G31)</f>
        <v>2</v>
      </c>
      <c r="I31" s="16" t="s">
        <v>30</v>
      </c>
      <c r="J31" s="59">
        <v>9.75</v>
      </c>
      <c r="K31" s="41">
        <f t="shared" ref="K31:K44" si="9">J31*H31</f>
        <v>19.5</v>
      </c>
      <c r="L31" s="41">
        <v>15</v>
      </c>
      <c r="M31" s="41">
        <f t="shared" ref="M31:M44" si="10">L31*H31</f>
        <v>30</v>
      </c>
      <c r="N31" s="59">
        <f t="shared" ref="N31:N44" si="11">J31+L31</f>
        <v>24.75</v>
      </c>
      <c r="O31" s="4">
        <f t="shared" ref="O31:O44" si="12">N31*H31</f>
        <v>49.5</v>
      </c>
      <c r="P31" s="10"/>
    </row>
    <row r="32" spans="1:16" s="9" customFormat="1" ht="24.75" customHeight="1" x14ac:dyDescent="0.35">
      <c r="A32" s="36">
        <f>IF(I32&lt;&gt;"",1+MAX($A$1:A31),"")</f>
        <v>17</v>
      </c>
      <c r="B32" s="38" t="s">
        <v>40</v>
      </c>
      <c r="C32" s="38" t="s">
        <v>40</v>
      </c>
      <c r="E32" s="33" t="s">
        <v>56</v>
      </c>
      <c r="F32" s="6">
        <v>17</v>
      </c>
      <c r="G32" s="1">
        <v>0</v>
      </c>
      <c r="H32" s="2">
        <f t="shared" si="8"/>
        <v>17</v>
      </c>
      <c r="I32" s="16" t="s">
        <v>30</v>
      </c>
      <c r="J32" s="59">
        <v>13</v>
      </c>
      <c r="K32" s="41">
        <f t="shared" si="9"/>
        <v>221</v>
      </c>
      <c r="L32" s="41">
        <v>20</v>
      </c>
      <c r="M32" s="41">
        <f t="shared" si="10"/>
        <v>340</v>
      </c>
      <c r="N32" s="59">
        <f t="shared" si="11"/>
        <v>33</v>
      </c>
      <c r="O32" s="4">
        <f t="shared" si="12"/>
        <v>561</v>
      </c>
      <c r="P32" s="10"/>
    </row>
    <row r="33" spans="1:16" s="9" customFormat="1" ht="24.75" customHeight="1" x14ac:dyDescent="0.35">
      <c r="A33" s="36">
        <f>IF(I33&lt;&gt;"",1+MAX($A$1:A32),"")</f>
        <v>18</v>
      </c>
      <c r="B33" s="38" t="s">
        <v>40</v>
      </c>
      <c r="C33" s="38" t="s">
        <v>40</v>
      </c>
      <c r="E33" s="33" t="s">
        <v>57</v>
      </c>
      <c r="F33" s="6">
        <v>2</v>
      </c>
      <c r="G33" s="1">
        <v>0</v>
      </c>
      <c r="H33" s="2">
        <f t="shared" si="8"/>
        <v>2</v>
      </c>
      <c r="I33" s="16" t="s">
        <v>30</v>
      </c>
      <c r="J33" s="59">
        <v>14.3</v>
      </c>
      <c r="K33" s="41">
        <f t="shared" si="9"/>
        <v>28.6</v>
      </c>
      <c r="L33" s="41">
        <v>22</v>
      </c>
      <c r="M33" s="41">
        <f t="shared" si="10"/>
        <v>44</v>
      </c>
      <c r="N33" s="59">
        <f t="shared" si="11"/>
        <v>36.299999999999997</v>
      </c>
      <c r="O33" s="4">
        <f t="shared" si="12"/>
        <v>72.599999999999994</v>
      </c>
      <c r="P33" s="10"/>
    </row>
    <row r="34" spans="1:16" s="9" customFormat="1" ht="24.75" customHeight="1" x14ac:dyDescent="0.35">
      <c r="A34" s="36">
        <f>IF(I34&lt;&gt;"",1+MAX($A$1:A33),"")</f>
        <v>19</v>
      </c>
      <c r="B34" s="38" t="s">
        <v>40</v>
      </c>
      <c r="C34" s="38" t="s">
        <v>40</v>
      </c>
      <c r="E34" s="33" t="s">
        <v>58</v>
      </c>
      <c r="F34" s="6">
        <v>2</v>
      </c>
      <c r="G34" s="1">
        <v>0</v>
      </c>
      <c r="H34" s="2">
        <f t="shared" si="8"/>
        <v>2</v>
      </c>
      <c r="I34" s="16" t="s">
        <v>30</v>
      </c>
      <c r="J34" s="59">
        <v>19.5</v>
      </c>
      <c r="K34" s="41">
        <f t="shared" si="9"/>
        <v>39</v>
      </c>
      <c r="L34" s="41">
        <v>30</v>
      </c>
      <c r="M34" s="41">
        <f t="shared" si="10"/>
        <v>60</v>
      </c>
      <c r="N34" s="59">
        <f t="shared" si="11"/>
        <v>49.5</v>
      </c>
      <c r="O34" s="4">
        <f t="shared" si="12"/>
        <v>99</v>
      </c>
      <c r="P34" s="10"/>
    </row>
    <row r="35" spans="1:16" s="9" customFormat="1" ht="24.75" customHeight="1" x14ac:dyDescent="0.35">
      <c r="A35" s="36">
        <f>IF(I35&lt;&gt;"",1+MAX($A$1:A34),"")</f>
        <v>20</v>
      </c>
      <c r="B35" s="38" t="s">
        <v>40</v>
      </c>
      <c r="C35" s="38" t="s">
        <v>40</v>
      </c>
      <c r="E35" s="33" t="s">
        <v>59</v>
      </c>
      <c r="F35" s="6">
        <v>1</v>
      </c>
      <c r="G35" s="1">
        <v>0</v>
      </c>
      <c r="H35" s="2">
        <f t="shared" si="8"/>
        <v>1</v>
      </c>
      <c r="I35" s="16" t="s">
        <v>30</v>
      </c>
      <c r="J35" s="59">
        <v>16.25</v>
      </c>
      <c r="K35" s="41">
        <f t="shared" si="9"/>
        <v>16.25</v>
      </c>
      <c r="L35" s="41">
        <v>25</v>
      </c>
      <c r="M35" s="41">
        <f t="shared" si="10"/>
        <v>25</v>
      </c>
      <c r="N35" s="59">
        <f t="shared" si="11"/>
        <v>41.25</v>
      </c>
      <c r="O35" s="4">
        <f t="shared" si="12"/>
        <v>41.25</v>
      </c>
      <c r="P35" s="10"/>
    </row>
    <row r="36" spans="1:16" s="9" customFormat="1" ht="24.75" customHeight="1" x14ac:dyDescent="0.35">
      <c r="A36" s="36">
        <f>IF(I36&lt;&gt;"",1+MAX($A$1:A35),"")</f>
        <v>21</v>
      </c>
      <c r="B36" s="38" t="s">
        <v>40</v>
      </c>
      <c r="C36" s="38" t="s">
        <v>40</v>
      </c>
      <c r="E36" s="33" t="s">
        <v>60</v>
      </c>
      <c r="F36" s="6">
        <v>4</v>
      </c>
      <c r="G36" s="1">
        <v>0</v>
      </c>
      <c r="H36" s="2">
        <f t="shared" si="8"/>
        <v>4</v>
      </c>
      <c r="I36" s="16" t="s">
        <v>30</v>
      </c>
      <c r="J36" s="59">
        <v>22.1</v>
      </c>
      <c r="K36" s="41">
        <f t="shared" si="9"/>
        <v>88.4</v>
      </c>
      <c r="L36" s="41">
        <v>34</v>
      </c>
      <c r="M36" s="41">
        <f t="shared" si="10"/>
        <v>136</v>
      </c>
      <c r="N36" s="59">
        <f t="shared" si="11"/>
        <v>56.1</v>
      </c>
      <c r="O36" s="4">
        <f t="shared" si="12"/>
        <v>224.4</v>
      </c>
      <c r="P36" s="10"/>
    </row>
    <row r="37" spans="1:16" s="9" customFormat="1" ht="24.75" customHeight="1" x14ac:dyDescent="0.35">
      <c r="A37" s="36">
        <f>IF(I37&lt;&gt;"",1+MAX($A$1:A36),"")</f>
        <v>22</v>
      </c>
      <c r="B37" s="38" t="s">
        <v>40</v>
      </c>
      <c r="C37" s="38" t="s">
        <v>40</v>
      </c>
      <c r="E37" s="33" t="s">
        <v>61</v>
      </c>
      <c r="F37" s="6">
        <v>1</v>
      </c>
      <c r="G37" s="1">
        <v>0</v>
      </c>
      <c r="H37" s="2">
        <f t="shared" si="8"/>
        <v>1</v>
      </c>
      <c r="I37" s="16" t="s">
        <v>30</v>
      </c>
      <c r="J37" s="59">
        <v>16.900000000000002</v>
      </c>
      <c r="K37" s="41">
        <f t="shared" si="9"/>
        <v>16.900000000000002</v>
      </c>
      <c r="L37" s="41">
        <v>26</v>
      </c>
      <c r="M37" s="41">
        <f t="shared" si="10"/>
        <v>26</v>
      </c>
      <c r="N37" s="59">
        <f t="shared" si="11"/>
        <v>42.900000000000006</v>
      </c>
      <c r="O37" s="4">
        <f t="shared" si="12"/>
        <v>42.900000000000006</v>
      </c>
      <c r="P37" s="10"/>
    </row>
    <row r="38" spans="1:16" s="9" customFormat="1" ht="24.75" customHeight="1" x14ac:dyDescent="0.35">
      <c r="A38" s="36">
        <f>IF(I38&lt;&gt;"",1+MAX($A$1:A37),"")</f>
        <v>23</v>
      </c>
      <c r="B38" s="38" t="s">
        <v>40</v>
      </c>
      <c r="C38" s="38" t="s">
        <v>40</v>
      </c>
      <c r="E38" s="33" t="s">
        <v>62</v>
      </c>
      <c r="F38" s="6">
        <v>1</v>
      </c>
      <c r="G38" s="1">
        <v>0</v>
      </c>
      <c r="H38" s="2">
        <f t="shared" si="8"/>
        <v>1</v>
      </c>
      <c r="I38" s="16" t="s">
        <v>30</v>
      </c>
      <c r="J38" s="59">
        <v>19.5</v>
      </c>
      <c r="K38" s="41">
        <f t="shared" si="9"/>
        <v>19.5</v>
      </c>
      <c r="L38" s="41">
        <v>30</v>
      </c>
      <c r="M38" s="41">
        <f t="shared" si="10"/>
        <v>30</v>
      </c>
      <c r="N38" s="59">
        <f t="shared" si="11"/>
        <v>49.5</v>
      </c>
      <c r="O38" s="4">
        <f t="shared" si="12"/>
        <v>49.5</v>
      </c>
      <c r="P38" s="10"/>
    </row>
    <row r="39" spans="1:16" s="9" customFormat="1" ht="24.75" customHeight="1" x14ac:dyDescent="0.35">
      <c r="A39" s="36">
        <f>IF(I39&lt;&gt;"",1+MAX($A$1:A38),"")</f>
        <v>24</v>
      </c>
      <c r="B39" s="38" t="s">
        <v>40</v>
      </c>
      <c r="C39" s="38" t="s">
        <v>40</v>
      </c>
      <c r="E39" s="33" t="s">
        <v>63</v>
      </c>
      <c r="F39" s="6">
        <v>2</v>
      </c>
      <c r="G39" s="1">
        <v>0</v>
      </c>
      <c r="H39" s="2">
        <f t="shared" si="8"/>
        <v>2</v>
      </c>
      <c r="I39" s="16" t="s">
        <v>30</v>
      </c>
      <c r="J39" s="59">
        <v>22.75</v>
      </c>
      <c r="K39" s="41">
        <f t="shared" si="9"/>
        <v>45.5</v>
      </c>
      <c r="L39" s="41">
        <v>35</v>
      </c>
      <c r="M39" s="41">
        <f t="shared" si="10"/>
        <v>70</v>
      </c>
      <c r="N39" s="59">
        <f t="shared" si="11"/>
        <v>57.75</v>
      </c>
      <c r="O39" s="4">
        <f t="shared" si="12"/>
        <v>115.5</v>
      </c>
      <c r="P39" s="10"/>
    </row>
    <row r="40" spans="1:16" s="9" customFormat="1" ht="24.75" customHeight="1" x14ac:dyDescent="0.35">
      <c r="A40" s="36">
        <f>IF(I40&lt;&gt;"",1+MAX($A$1:A39),"")</f>
        <v>25</v>
      </c>
      <c r="B40" s="38" t="s">
        <v>40</v>
      </c>
      <c r="C40" s="38" t="s">
        <v>40</v>
      </c>
      <c r="E40" s="33" t="s">
        <v>64</v>
      </c>
      <c r="F40" s="6">
        <v>1</v>
      </c>
      <c r="G40" s="1">
        <v>0</v>
      </c>
      <c r="H40" s="2">
        <f t="shared" si="8"/>
        <v>1</v>
      </c>
      <c r="I40" s="16" t="s">
        <v>30</v>
      </c>
      <c r="J40" s="59">
        <v>22.75</v>
      </c>
      <c r="K40" s="41">
        <f t="shared" si="9"/>
        <v>22.75</v>
      </c>
      <c r="L40" s="41">
        <v>35</v>
      </c>
      <c r="M40" s="41">
        <f t="shared" si="10"/>
        <v>35</v>
      </c>
      <c r="N40" s="59">
        <f t="shared" si="11"/>
        <v>57.75</v>
      </c>
      <c r="O40" s="4">
        <f t="shared" si="12"/>
        <v>57.75</v>
      </c>
      <c r="P40" s="10"/>
    </row>
    <row r="41" spans="1:16" s="9" customFormat="1" ht="24.75" customHeight="1" x14ac:dyDescent="0.35">
      <c r="A41" s="36">
        <f>IF(I41&lt;&gt;"",1+MAX($A$1:A40),"")</f>
        <v>26</v>
      </c>
      <c r="B41" s="38" t="s">
        <v>40</v>
      </c>
      <c r="C41" s="38" t="s">
        <v>40</v>
      </c>
      <c r="E41" s="33" t="s">
        <v>65</v>
      </c>
      <c r="F41" s="6">
        <v>1</v>
      </c>
      <c r="G41" s="1">
        <v>0</v>
      </c>
      <c r="H41" s="2">
        <f t="shared" si="8"/>
        <v>1</v>
      </c>
      <c r="I41" s="16" t="s">
        <v>30</v>
      </c>
      <c r="J41" s="59">
        <v>22.75</v>
      </c>
      <c r="K41" s="41">
        <f t="shared" si="9"/>
        <v>22.75</v>
      </c>
      <c r="L41" s="41">
        <v>35</v>
      </c>
      <c r="M41" s="41">
        <f t="shared" si="10"/>
        <v>35</v>
      </c>
      <c r="N41" s="59">
        <f t="shared" si="11"/>
        <v>57.75</v>
      </c>
      <c r="O41" s="4">
        <f t="shared" si="12"/>
        <v>57.75</v>
      </c>
      <c r="P41" s="10"/>
    </row>
    <row r="42" spans="1:16" s="9" customFormat="1" ht="24.75" customHeight="1" x14ac:dyDescent="0.35">
      <c r="A42" s="36">
        <f>IF(I42&lt;&gt;"",1+MAX($A$1:A41),"")</f>
        <v>27</v>
      </c>
      <c r="B42" s="38" t="s">
        <v>40</v>
      </c>
      <c r="C42" s="38" t="s">
        <v>40</v>
      </c>
      <c r="E42" s="33" t="s">
        <v>66</v>
      </c>
      <c r="F42" s="6">
        <v>1</v>
      </c>
      <c r="G42" s="1">
        <v>0</v>
      </c>
      <c r="H42" s="2">
        <f t="shared" si="8"/>
        <v>1</v>
      </c>
      <c r="I42" s="16" t="s">
        <v>30</v>
      </c>
      <c r="J42" s="59">
        <v>24.7</v>
      </c>
      <c r="K42" s="41">
        <f t="shared" si="9"/>
        <v>24.7</v>
      </c>
      <c r="L42" s="41">
        <v>38</v>
      </c>
      <c r="M42" s="41">
        <f t="shared" si="10"/>
        <v>38</v>
      </c>
      <c r="N42" s="59">
        <f t="shared" si="11"/>
        <v>62.7</v>
      </c>
      <c r="O42" s="4">
        <f t="shared" si="12"/>
        <v>62.7</v>
      </c>
      <c r="P42" s="10"/>
    </row>
    <row r="43" spans="1:16" s="9" customFormat="1" ht="24.75" customHeight="1" x14ac:dyDescent="0.35">
      <c r="A43" s="36">
        <f>IF(I43&lt;&gt;"",1+MAX($A$1:A42),"")</f>
        <v>28</v>
      </c>
      <c r="B43" s="38" t="s">
        <v>40</v>
      </c>
      <c r="C43" s="38" t="s">
        <v>40</v>
      </c>
      <c r="E43" s="33" t="s">
        <v>67</v>
      </c>
      <c r="F43" s="6">
        <v>4</v>
      </c>
      <c r="G43" s="1">
        <v>0</v>
      </c>
      <c r="H43" s="2">
        <f t="shared" si="8"/>
        <v>4</v>
      </c>
      <c r="I43" s="16" t="s">
        <v>30</v>
      </c>
      <c r="J43" s="59">
        <v>24.7</v>
      </c>
      <c r="K43" s="41">
        <f t="shared" si="9"/>
        <v>98.8</v>
      </c>
      <c r="L43" s="41">
        <v>38</v>
      </c>
      <c r="M43" s="41">
        <f t="shared" si="10"/>
        <v>152</v>
      </c>
      <c r="N43" s="59">
        <f t="shared" si="11"/>
        <v>62.7</v>
      </c>
      <c r="O43" s="4">
        <f t="shared" si="12"/>
        <v>250.8</v>
      </c>
      <c r="P43" s="10"/>
    </row>
    <row r="44" spans="1:16" s="9" customFormat="1" ht="24.75" customHeight="1" x14ac:dyDescent="0.35">
      <c r="A44" s="36">
        <f>IF(I44&lt;&gt;"",1+MAX($A$1:A43),"")</f>
        <v>29</v>
      </c>
      <c r="B44" s="38" t="s">
        <v>40</v>
      </c>
      <c r="C44" s="38" t="s">
        <v>40</v>
      </c>
      <c r="E44" s="33" t="s">
        <v>68</v>
      </c>
      <c r="F44" s="6">
        <v>1</v>
      </c>
      <c r="G44" s="1">
        <v>0</v>
      </c>
      <c r="H44" s="2">
        <f t="shared" si="8"/>
        <v>1</v>
      </c>
      <c r="I44" s="16" t="s">
        <v>30</v>
      </c>
      <c r="J44" s="59">
        <v>24.7</v>
      </c>
      <c r="K44" s="41">
        <f t="shared" si="9"/>
        <v>24.7</v>
      </c>
      <c r="L44" s="41">
        <v>38</v>
      </c>
      <c r="M44" s="41">
        <f t="shared" si="10"/>
        <v>38</v>
      </c>
      <c r="N44" s="59">
        <f t="shared" si="11"/>
        <v>62.7</v>
      </c>
      <c r="O44" s="4">
        <f t="shared" si="12"/>
        <v>62.7</v>
      </c>
      <c r="P44" s="10"/>
    </row>
    <row r="45" spans="1:16" x14ac:dyDescent="0.35">
      <c r="A45" s="36" t="str">
        <f>IF(I45&lt;&gt;"",1+MAX($A$1:A44),"")</f>
        <v/>
      </c>
      <c r="B45" s="50"/>
      <c r="C45" s="49"/>
      <c r="D45" s="9"/>
      <c r="E45" s="51"/>
      <c r="F45" s="6"/>
      <c r="G45" s="1"/>
      <c r="H45" s="2"/>
      <c r="I45" s="16"/>
      <c r="J45" s="41"/>
      <c r="K45" s="41"/>
      <c r="L45" s="41"/>
      <c r="M45" s="41"/>
      <c r="N45" s="3"/>
      <c r="O45" s="4"/>
      <c r="P45" s="10"/>
    </row>
    <row r="46" spans="1:16" x14ac:dyDescent="0.35">
      <c r="A46" s="36" t="str">
        <f>IF(I46&lt;&gt;"",1+MAX($A$1:A45),"")</f>
        <v/>
      </c>
      <c r="B46" s="50"/>
      <c r="C46" s="49"/>
      <c r="D46" s="9"/>
      <c r="E46" s="55" t="s">
        <v>69</v>
      </c>
      <c r="F46" s="6"/>
      <c r="G46" s="1"/>
      <c r="H46" s="2"/>
      <c r="I46" s="16"/>
      <c r="J46" s="41"/>
      <c r="K46" s="41"/>
      <c r="L46" s="41"/>
      <c r="M46" s="41"/>
      <c r="N46" s="3"/>
      <c r="O46" s="4"/>
      <c r="P46" s="10"/>
    </row>
    <row r="47" spans="1:16" s="9" customFormat="1" ht="24.75" customHeight="1" x14ac:dyDescent="0.35">
      <c r="A47" s="36">
        <f>IF(I47&lt;&gt;"",1+MAX($A$1:A46),"")</f>
        <v>30</v>
      </c>
      <c r="B47" s="38" t="s">
        <v>40</v>
      </c>
      <c r="C47" s="38" t="s">
        <v>50</v>
      </c>
      <c r="E47" s="33" t="s">
        <v>70</v>
      </c>
      <c r="F47" s="6">
        <v>1</v>
      </c>
      <c r="G47" s="1">
        <v>0</v>
      </c>
      <c r="H47" s="2">
        <f t="shared" ref="H47:H68" si="13">F47*(1+G47)</f>
        <v>1</v>
      </c>
      <c r="I47" s="16" t="s">
        <v>30</v>
      </c>
      <c r="J47" s="59">
        <v>15.12</v>
      </c>
      <c r="K47" s="60">
        <f t="shared" ref="K47" si="14">J47*H47</f>
        <v>15.12</v>
      </c>
      <c r="L47" s="60">
        <v>36</v>
      </c>
      <c r="M47" s="60">
        <f t="shared" ref="M47" si="15">L47*H47</f>
        <v>36</v>
      </c>
      <c r="N47" s="59">
        <f t="shared" ref="N47" si="16">J47+L47</f>
        <v>51.12</v>
      </c>
      <c r="O47" s="4">
        <f t="shared" ref="O47:O68" si="17">N47*H47</f>
        <v>51.12</v>
      </c>
      <c r="P47" s="10"/>
    </row>
    <row r="48" spans="1:16" s="9" customFormat="1" ht="24.75" customHeight="1" x14ac:dyDescent="0.35">
      <c r="A48" s="36">
        <f>IF(I48&lt;&gt;"",1+MAX($A$1:A47),"")</f>
        <v>31</v>
      </c>
      <c r="B48" s="38" t="s">
        <v>40</v>
      </c>
      <c r="C48" s="38" t="s">
        <v>50</v>
      </c>
      <c r="E48" s="33" t="s">
        <v>71</v>
      </c>
      <c r="F48" s="6">
        <v>1</v>
      </c>
      <c r="G48" s="1">
        <v>0</v>
      </c>
      <c r="H48" s="2">
        <f t="shared" si="13"/>
        <v>1</v>
      </c>
      <c r="I48" s="16" t="s">
        <v>30</v>
      </c>
      <c r="J48" s="59">
        <v>19.32</v>
      </c>
      <c r="K48" s="60">
        <f t="shared" ref="K48" si="18">J48*H48</f>
        <v>19.32</v>
      </c>
      <c r="L48" s="60">
        <v>46</v>
      </c>
      <c r="M48" s="60">
        <f t="shared" ref="M48" si="19">L48*H48</f>
        <v>46</v>
      </c>
      <c r="N48" s="59">
        <f t="shared" ref="N48" si="20">J48+L48</f>
        <v>65.319999999999993</v>
      </c>
      <c r="O48" s="4">
        <f t="shared" si="17"/>
        <v>65.319999999999993</v>
      </c>
      <c r="P48" s="10"/>
    </row>
    <row r="49" spans="1:16" s="9" customFormat="1" ht="24.75" customHeight="1" x14ac:dyDescent="0.35">
      <c r="A49" s="36">
        <f>IF(I49&lt;&gt;"",1+MAX($A$1:A48),"")</f>
        <v>32</v>
      </c>
      <c r="B49" s="38" t="s">
        <v>40</v>
      </c>
      <c r="C49" s="38" t="s">
        <v>50</v>
      </c>
      <c r="E49" s="33" t="s">
        <v>72</v>
      </c>
      <c r="F49" s="6">
        <v>1</v>
      </c>
      <c r="G49" s="1">
        <v>0</v>
      </c>
      <c r="H49" s="2">
        <f t="shared" si="13"/>
        <v>1</v>
      </c>
      <c r="I49" s="16" t="s">
        <v>30</v>
      </c>
      <c r="J49" s="59">
        <v>21.84</v>
      </c>
      <c r="K49" s="60">
        <f t="shared" ref="K49" si="21">J49*H49</f>
        <v>21.84</v>
      </c>
      <c r="L49" s="60">
        <v>52</v>
      </c>
      <c r="M49" s="60">
        <f t="shared" ref="M49" si="22">L49*H49</f>
        <v>52</v>
      </c>
      <c r="N49" s="59">
        <f t="shared" ref="N49" si="23">J49+L49</f>
        <v>73.84</v>
      </c>
      <c r="O49" s="4">
        <f t="shared" si="17"/>
        <v>73.84</v>
      </c>
      <c r="P49" s="10"/>
    </row>
    <row r="50" spans="1:16" s="9" customFormat="1" ht="24.75" customHeight="1" x14ac:dyDescent="0.35">
      <c r="A50" s="36">
        <f>IF(I50&lt;&gt;"",1+MAX($A$1:A49),"")</f>
        <v>33</v>
      </c>
      <c r="B50" s="38" t="s">
        <v>40</v>
      </c>
      <c r="C50" s="38" t="s">
        <v>50</v>
      </c>
      <c r="E50" s="33" t="s">
        <v>73</v>
      </c>
      <c r="F50" s="6">
        <v>1</v>
      </c>
      <c r="G50" s="1">
        <v>0</v>
      </c>
      <c r="H50" s="2">
        <f t="shared" si="13"/>
        <v>1</v>
      </c>
      <c r="I50" s="16" t="s">
        <v>30</v>
      </c>
      <c r="J50" s="59">
        <v>15.959999999999999</v>
      </c>
      <c r="K50" s="60">
        <f t="shared" ref="K50" si="24">J50*H50</f>
        <v>15.959999999999999</v>
      </c>
      <c r="L50" s="60">
        <v>38</v>
      </c>
      <c r="M50" s="60">
        <f t="shared" ref="M50" si="25">L50*H50</f>
        <v>38</v>
      </c>
      <c r="N50" s="59">
        <f t="shared" ref="N50" si="26">J50+L50</f>
        <v>53.96</v>
      </c>
      <c r="O50" s="4">
        <f t="shared" si="17"/>
        <v>53.96</v>
      </c>
      <c r="P50" s="10"/>
    </row>
    <row r="51" spans="1:16" s="9" customFormat="1" ht="24.75" customHeight="1" x14ac:dyDescent="0.35">
      <c r="A51" s="36">
        <f>IF(I51&lt;&gt;"",1+MAX($A$1:A50),"")</f>
        <v>34</v>
      </c>
      <c r="B51" s="38" t="s">
        <v>40</v>
      </c>
      <c r="C51" s="38" t="s">
        <v>50</v>
      </c>
      <c r="E51" s="33" t="s">
        <v>74</v>
      </c>
      <c r="F51" s="6">
        <v>2</v>
      </c>
      <c r="G51" s="1">
        <v>0</v>
      </c>
      <c r="H51" s="2">
        <f t="shared" si="13"/>
        <v>2</v>
      </c>
      <c r="I51" s="16" t="s">
        <v>30</v>
      </c>
      <c r="J51" s="59">
        <v>22.259999999999998</v>
      </c>
      <c r="K51" s="60">
        <f t="shared" ref="K51:K68" si="27">J51*H51</f>
        <v>44.519999999999996</v>
      </c>
      <c r="L51" s="60">
        <v>53</v>
      </c>
      <c r="M51" s="60">
        <f t="shared" ref="M51:M68" si="28">L51*H51</f>
        <v>106</v>
      </c>
      <c r="N51" s="59">
        <f t="shared" ref="N51:N53" si="29">J51+L51</f>
        <v>75.259999999999991</v>
      </c>
      <c r="O51" s="4">
        <f t="shared" si="17"/>
        <v>150.51999999999998</v>
      </c>
      <c r="P51" s="10"/>
    </row>
    <row r="52" spans="1:16" s="9" customFormat="1" ht="24.75" customHeight="1" x14ac:dyDescent="0.35">
      <c r="A52" s="36">
        <f>IF(I52&lt;&gt;"",1+MAX($A$1:A51),"")</f>
        <v>35</v>
      </c>
      <c r="B52" s="38" t="s">
        <v>40</v>
      </c>
      <c r="C52" s="38" t="s">
        <v>50</v>
      </c>
      <c r="E52" s="33" t="s">
        <v>75</v>
      </c>
      <c r="F52" s="6">
        <v>1</v>
      </c>
      <c r="G52" s="1">
        <v>0</v>
      </c>
      <c r="H52" s="2">
        <f t="shared" si="13"/>
        <v>1</v>
      </c>
      <c r="I52" s="16" t="s">
        <v>30</v>
      </c>
      <c r="J52" s="59">
        <v>26.04</v>
      </c>
      <c r="K52" s="60">
        <f t="shared" ref="K52:K53" si="30">J52*H52</f>
        <v>26.04</v>
      </c>
      <c r="L52" s="60">
        <v>62</v>
      </c>
      <c r="M52" s="60">
        <f t="shared" ref="M52:M53" si="31">L52*H52</f>
        <v>62</v>
      </c>
      <c r="N52" s="59">
        <f t="shared" si="29"/>
        <v>88.039999999999992</v>
      </c>
      <c r="O52" s="4">
        <f t="shared" si="17"/>
        <v>88.039999999999992</v>
      </c>
      <c r="P52" s="10"/>
    </row>
    <row r="53" spans="1:16" s="9" customFormat="1" ht="24.75" customHeight="1" x14ac:dyDescent="0.35">
      <c r="A53" s="36">
        <f>IF(I53&lt;&gt;"",1+MAX($A$1:A52),"")</f>
        <v>36</v>
      </c>
      <c r="B53" s="38" t="s">
        <v>40</v>
      </c>
      <c r="C53" s="38" t="s">
        <v>50</v>
      </c>
      <c r="E53" s="33" t="s">
        <v>76</v>
      </c>
      <c r="F53" s="6">
        <v>1</v>
      </c>
      <c r="G53" s="1">
        <v>0</v>
      </c>
      <c r="H53" s="2">
        <f t="shared" si="13"/>
        <v>1</v>
      </c>
      <c r="I53" s="16" t="s">
        <v>30</v>
      </c>
      <c r="J53" s="59">
        <v>27.3</v>
      </c>
      <c r="K53" s="60">
        <f t="shared" si="30"/>
        <v>27.3</v>
      </c>
      <c r="L53" s="60">
        <v>65</v>
      </c>
      <c r="M53" s="60">
        <f t="shared" si="31"/>
        <v>65</v>
      </c>
      <c r="N53" s="59">
        <f t="shared" si="29"/>
        <v>92.3</v>
      </c>
      <c r="O53" s="4">
        <f t="shared" si="17"/>
        <v>92.3</v>
      </c>
      <c r="P53" s="10"/>
    </row>
    <row r="54" spans="1:16" s="9" customFormat="1" ht="24.75" customHeight="1" x14ac:dyDescent="0.35">
      <c r="A54" s="36">
        <f>IF(I54&lt;&gt;"",1+MAX($A$1:A53),"")</f>
        <v>37</v>
      </c>
      <c r="B54" s="38" t="s">
        <v>40</v>
      </c>
      <c r="C54" s="38" t="s">
        <v>50</v>
      </c>
      <c r="E54" s="33" t="s">
        <v>77</v>
      </c>
      <c r="F54" s="6">
        <v>1</v>
      </c>
      <c r="G54" s="1">
        <v>0</v>
      </c>
      <c r="H54" s="2">
        <f t="shared" si="13"/>
        <v>1</v>
      </c>
      <c r="I54" s="16" t="s">
        <v>30</v>
      </c>
      <c r="J54" s="59">
        <v>30.24</v>
      </c>
      <c r="K54" s="60">
        <f t="shared" ref="K54" si="32">J54*H54</f>
        <v>30.24</v>
      </c>
      <c r="L54" s="60">
        <v>72</v>
      </c>
      <c r="M54" s="60">
        <f t="shared" ref="M54" si="33">L54*H54</f>
        <v>72</v>
      </c>
      <c r="N54" s="59">
        <f t="shared" ref="N54" si="34">J54+L54</f>
        <v>102.24</v>
      </c>
      <c r="O54" s="4">
        <f t="shared" si="17"/>
        <v>102.24</v>
      </c>
      <c r="P54" s="10"/>
    </row>
    <row r="55" spans="1:16" s="9" customFormat="1" ht="24.75" customHeight="1" x14ac:dyDescent="0.35">
      <c r="A55" s="36">
        <f>IF(I55&lt;&gt;"",1+MAX($A$1:A54),"")</f>
        <v>38</v>
      </c>
      <c r="B55" s="38" t="s">
        <v>40</v>
      </c>
      <c r="C55" s="38" t="s">
        <v>50</v>
      </c>
      <c r="E55" s="33" t="s">
        <v>78</v>
      </c>
      <c r="F55" s="6">
        <v>5</v>
      </c>
      <c r="G55" s="1">
        <v>0</v>
      </c>
      <c r="H55" s="2">
        <f t="shared" si="13"/>
        <v>5</v>
      </c>
      <c r="I55" s="16" t="s">
        <v>30</v>
      </c>
      <c r="J55" s="59">
        <v>31.5</v>
      </c>
      <c r="K55" s="60">
        <f t="shared" si="27"/>
        <v>157.5</v>
      </c>
      <c r="L55" s="60">
        <v>75</v>
      </c>
      <c r="M55" s="60">
        <f t="shared" si="28"/>
        <v>375</v>
      </c>
      <c r="N55" s="59">
        <f t="shared" ref="N55:N56" si="35">J55+L55</f>
        <v>106.5</v>
      </c>
      <c r="O55" s="4">
        <f t="shared" si="17"/>
        <v>532.5</v>
      </c>
      <c r="P55" s="10"/>
    </row>
    <row r="56" spans="1:16" s="9" customFormat="1" ht="24.75" customHeight="1" x14ac:dyDescent="0.35">
      <c r="A56" s="36">
        <f>IF(I56&lt;&gt;"",1+MAX($A$1:A55),"")</f>
        <v>39</v>
      </c>
      <c r="B56" s="38" t="s">
        <v>40</v>
      </c>
      <c r="C56" s="38" t="s">
        <v>50</v>
      </c>
      <c r="E56" s="33" t="s">
        <v>79</v>
      </c>
      <c r="F56" s="6">
        <v>2</v>
      </c>
      <c r="G56" s="1">
        <v>0</v>
      </c>
      <c r="H56" s="2">
        <f t="shared" si="13"/>
        <v>2</v>
      </c>
      <c r="I56" s="16" t="s">
        <v>30</v>
      </c>
      <c r="J56" s="59">
        <v>35.699999999999996</v>
      </c>
      <c r="K56" s="60">
        <f t="shared" si="27"/>
        <v>71.399999999999991</v>
      </c>
      <c r="L56" s="60">
        <v>85</v>
      </c>
      <c r="M56" s="60">
        <f t="shared" si="28"/>
        <v>170</v>
      </c>
      <c r="N56" s="59">
        <f t="shared" si="35"/>
        <v>120.69999999999999</v>
      </c>
      <c r="O56" s="4">
        <f t="shared" si="17"/>
        <v>241.39999999999998</v>
      </c>
      <c r="P56" s="10"/>
    </row>
    <row r="57" spans="1:16" s="9" customFormat="1" ht="24.75" customHeight="1" x14ac:dyDescent="0.35">
      <c r="A57" s="36">
        <f>IF(I57&lt;&gt;"",1+MAX($A$1:A56),"")</f>
        <v>40</v>
      </c>
      <c r="B57" s="38" t="s">
        <v>40</v>
      </c>
      <c r="C57" s="38" t="s">
        <v>50</v>
      </c>
      <c r="E57" s="33" t="s">
        <v>80</v>
      </c>
      <c r="F57" s="6">
        <v>1</v>
      </c>
      <c r="G57" s="1">
        <v>0</v>
      </c>
      <c r="H57" s="2">
        <f t="shared" si="13"/>
        <v>1</v>
      </c>
      <c r="I57" s="16" t="s">
        <v>30</v>
      </c>
      <c r="J57" s="59">
        <v>41.16</v>
      </c>
      <c r="K57" s="60">
        <f t="shared" ref="K57" si="36">J57*H57</f>
        <v>41.16</v>
      </c>
      <c r="L57" s="60">
        <v>98</v>
      </c>
      <c r="M57" s="60">
        <f t="shared" ref="M57" si="37">L57*H57</f>
        <v>98</v>
      </c>
      <c r="N57" s="59">
        <f t="shared" ref="N57" si="38">J57+L57</f>
        <v>139.16</v>
      </c>
      <c r="O57" s="4">
        <f t="shared" si="17"/>
        <v>139.16</v>
      </c>
      <c r="P57" s="10"/>
    </row>
    <row r="58" spans="1:16" s="9" customFormat="1" ht="24.75" customHeight="1" x14ac:dyDescent="0.35">
      <c r="A58" s="36">
        <f>IF(I58&lt;&gt;"",1+MAX($A$1:A57),"")</f>
        <v>41</v>
      </c>
      <c r="B58" s="38" t="s">
        <v>40</v>
      </c>
      <c r="C58" s="38" t="s">
        <v>50</v>
      </c>
      <c r="E58" s="33" t="s">
        <v>81</v>
      </c>
      <c r="F58" s="6">
        <v>1</v>
      </c>
      <c r="G58" s="1">
        <v>0</v>
      </c>
      <c r="H58" s="2">
        <f t="shared" si="13"/>
        <v>1</v>
      </c>
      <c r="I58" s="16" t="s">
        <v>30</v>
      </c>
      <c r="J58" s="59">
        <v>49.559999999999995</v>
      </c>
      <c r="K58" s="60">
        <f t="shared" ref="K58:K60" si="39">J58*H58</f>
        <v>49.559999999999995</v>
      </c>
      <c r="L58" s="60">
        <v>118</v>
      </c>
      <c r="M58" s="60">
        <f t="shared" ref="M58:M60" si="40">L58*H58</f>
        <v>118</v>
      </c>
      <c r="N58" s="59">
        <f t="shared" ref="N58:N60" si="41">J58+L58</f>
        <v>167.56</v>
      </c>
      <c r="O58" s="4">
        <f t="shared" si="17"/>
        <v>167.56</v>
      </c>
      <c r="P58" s="10"/>
    </row>
    <row r="59" spans="1:16" s="9" customFormat="1" ht="24.75" customHeight="1" x14ac:dyDescent="0.35">
      <c r="A59" s="36">
        <f>IF(I59&lt;&gt;"",1+MAX($A$1:A58),"")</f>
        <v>42</v>
      </c>
      <c r="B59" s="38" t="s">
        <v>40</v>
      </c>
      <c r="C59" s="38" t="s">
        <v>50</v>
      </c>
      <c r="E59" s="33" t="s">
        <v>82</v>
      </c>
      <c r="F59" s="6">
        <v>1</v>
      </c>
      <c r="G59" s="1">
        <v>0</v>
      </c>
      <c r="H59" s="2">
        <f t="shared" si="13"/>
        <v>1</v>
      </c>
      <c r="I59" s="16" t="s">
        <v>30</v>
      </c>
      <c r="J59" s="59">
        <v>61.32</v>
      </c>
      <c r="K59" s="60">
        <f t="shared" si="39"/>
        <v>61.32</v>
      </c>
      <c r="L59" s="60">
        <v>146</v>
      </c>
      <c r="M59" s="60">
        <f t="shared" si="40"/>
        <v>146</v>
      </c>
      <c r="N59" s="59">
        <f t="shared" si="41"/>
        <v>207.32</v>
      </c>
      <c r="O59" s="4">
        <f t="shared" si="17"/>
        <v>207.32</v>
      </c>
      <c r="P59" s="10"/>
    </row>
    <row r="60" spans="1:16" s="9" customFormat="1" ht="24.75" customHeight="1" x14ac:dyDescent="0.35">
      <c r="A60" s="36">
        <f>IF(I60&lt;&gt;"",1+MAX($A$1:A59),"")</f>
        <v>43</v>
      </c>
      <c r="B60" s="38" t="s">
        <v>40</v>
      </c>
      <c r="C60" s="38" t="s">
        <v>50</v>
      </c>
      <c r="E60" s="33" t="s">
        <v>83</v>
      </c>
      <c r="F60" s="6">
        <v>1</v>
      </c>
      <c r="G60" s="1">
        <v>0</v>
      </c>
      <c r="H60" s="2">
        <f t="shared" si="13"/>
        <v>1</v>
      </c>
      <c r="I60" s="16" t="s">
        <v>30</v>
      </c>
      <c r="J60" s="59">
        <v>69.3</v>
      </c>
      <c r="K60" s="60">
        <f t="shared" si="39"/>
        <v>69.3</v>
      </c>
      <c r="L60" s="60">
        <v>165</v>
      </c>
      <c r="M60" s="60">
        <f t="shared" si="40"/>
        <v>165</v>
      </c>
      <c r="N60" s="59">
        <f t="shared" si="41"/>
        <v>234.3</v>
      </c>
      <c r="O60" s="4">
        <f t="shared" si="17"/>
        <v>234.3</v>
      </c>
      <c r="P60" s="10"/>
    </row>
    <row r="61" spans="1:16" s="9" customFormat="1" ht="24.75" customHeight="1" x14ac:dyDescent="0.35">
      <c r="A61" s="36">
        <f>IF(I61&lt;&gt;"",1+MAX($A$1:A60),"")</f>
        <v>44</v>
      </c>
      <c r="B61" s="38" t="s">
        <v>40</v>
      </c>
      <c r="C61" s="38" t="s">
        <v>50</v>
      </c>
      <c r="E61" s="33" t="s">
        <v>84</v>
      </c>
      <c r="F61" s="6">
        <v>1</v>
      </c>
      <c r="G61" s="1">
        <v>0</v>
      </c>
      <c r="H61" s="2">
        <f t="shared" si="13"/>
        <v>1</v>
      </c>
      <c r="I61" s="16" t="s">
        <v>30</v>
      </c>
      <c r="J61" s="59">
        <v>65.099999999999994</v>
      </c>
      <c r="K61" s="60">
        <f t="shared" ref="K61:K62" si="42">J61*H61</f>
        <v>65.099999999999994</v>
      </c>
      <c r="L61" s="60">
        <v>155</v>
      </c>
      <c r="M61" s="60">
        <f t="shared" ref="M61:M62" si="43">L61*H61</f>
        <v>155</v>
      </c>
      <c r="N61" s="59">
        <f t="shared" ref="N61:N64" si="44">J61+L61</f>
        <v>220.1</v>
      </c>
      <c r="O61" s="4">
        <f t="shared" si="17"/>
        <v>220.1</v>
      </c>
      <c r="P61" s="10"/>
    </row>
    <row r="62" spans="1:16" s="9" customFormat="1" ht="24.75" customHeight="1" x14ac:dyDescent="0.35">
      <c r="A62" s="36">
        <f>IF(I62&lt;&gt;"",1+MAX($A$1:A61),"")</f>
        <v>45</v>
      </c>
      <c r="B62" s="38" t="s">
        <v>40</v>
      </c>
      <c r="C62" s="38" t="s">
        <v>50</v>
      </c>
      <c r="E62" s="33" t="s">
        <v>85</v>
      </c>
      <c r="F62" s="6">
        <v>2</v>
      </c>
      <c r="G62" s="1">
        <v>0</v>
      </c>
      <c r="H62" s="2">
        <f t="shared" si="13"/>
        <v>2</v>
      </c>
      <c r="I62" s="16" t="s">
        <v>30</v>
      </c>
      <c r="J62" s="57">
        <v>42</v>
      </c>
      <c r="K62" s="58">
        <f t="shared" si="42"/>
        <v>84</v>
      </c>
      <c r="L62" s="58">
        <v>100</v>
      </c>
      <c r="M62" s="58">
        <f t="shared" si="43"/>
        <v>200</v>
      </c>
      <c r="N62" s="57">
        <f t="shared" si="44"/>
        <v>142</v>
      </c>
      <c r="O62" s="4">
        <f t="shared" si="17"/>
        <v>284</v>
      </c>
      <c r="P62" s="10"/>
    </row>
    <row r="63" spans="1:16" s="9" customFormat="1" ht="34.5" customHeight="1" x14ac:dyDescent="0.35">
      <c r="A63" s="36">
        <f>IF(I63&lt;&gt;"",1+MAX($A$1:A62),"")</f>
        <v>46</v>
      </c>
      <c r="B63" s="38" t="s">
        <v>40</v>
      </c>
      <c r="C63" s="38" t="s">
        <v>50</v>
      </c>
      <c r="E63" s="33" t="s">
        <v>90</v>
      </c>
      <c r="F63" s="6">
        <v>1</v>
      </c>
      <c r="G63" s="1">
        <v>0</v>
      </c>
      <c r="H63" s="2">
        <f t="shared" si="13"/>
        <v>1</v>
      </c>
      <c r="I63" s="16" t="s">
        <v>30</v>
      </c>
      <c r="J63" s="59">
        <v>1533</v>
      </c>
      <c r="K63" s="41">
        <f t="shared" si="27"/>
        <v>1533</v>
      </c>
      <c r="L63" s="41">
        <v>3650</v>
      </c>
      <c r="M63" s="41">
        <f t="shared" si="28"/>
        <v>3650</v>
      </c>
      <c r="N63" s="59">
        <f t="shared" si="44"/>
        <v>5183</v>
      </c>
      <c r="O63" s="4">
        <f t="shared" si="17"/>
        <v>5183</v>
      </c>
      <c r="P63" s="10"/>
    </row>
    <row r="64" spans="1:16" s="9" customFormat="1" ht="37.5" customHeight="1" x14ac:dyDescent="0.35">
      <c r="A64" s="36">
        <f>IF(I64&lt;&gt;"",1+MAX($A$1:A63),"")</f>
        <v>47</v>
      </c>
      <c r="B64" s="38" t="s">
        <v>40</v>
      </c>
      <c r="C64" s="38" t="s">
        <v>50</v>
      </c>
      <c r="E64" s="33" t="s">
        <v>91</v>
      </c>
      <c r="F64" s="6">
        <v>1</v>
      </c>
      <c r="G64" s="1">
        <v>0</v>
      </c>
      <c r="H64" s="2">
        <f t="shared" si="13"/>
        <v>1</v>
      </c>
      <c r="I64" s="16" t="s">
        <v>30</v>
      </c>
      <c r="J64" s="59">
        <v>1623.3</v>
      </c>
      <c r="K64" s="41">
        <f t="shared" si="27"/>
        <v>1623.3</v>
      </c>
      <c r="L64" s="41">
        <v>3865</v>
      </c>
      <c r="M64" s="41">
        <f t="shared" si="28"/>
        <v>3865</v>
      </c>
      <c r="N64" s="59">
        <f t="shared" si="44"/>
        <v>5488.3</v>
      </c>
      <c r="O64" s="4">
        <f t="shared" si="17"/>
        <v>5488.3</v>
      </c>
      <c r="P64" s="10"/>
    </row>
    <row r="65" spans="1:16" s="9" customFormat="1" ht="24.75" customHeight="1" x14ac:dyDescent="0.35">
      <c r="A65" s="36">
        <f>IF(I65&lt;&gt;"",1+MAX($A$1:A64),"")</f>
        <v>48</v>
      </c>
      <c r="B65" s="38" t="s">
        <v>40</v>
      </c>
      <c r="C65" s="38" t="s">
        <v>50</v>
      </c>
      <c r="E65" s="33" t="s">
        <v>86</v>
      </c>
      <c r="F65" s="6">
        <v>2</v>
      </c>
      <c r="G65" s="1">
        <v>0</v>
      </c>
      <c r="H65" s="2">
        <f t="shared" si="13"/>
        <v>2</v>
      </c>
      <c r="I65" s="16" t="s">
        <v>30</v>
      </c>
      <c r="J65" s="59">
        <v>65.099999999999994</v>
      </c>
      <c r="K65" s="60">
        <f t="shared" ref="K65:K67" si="45">J65*H65</f>
        <v>130.19999999999999</v>
      </c>
      <c r="L65" s="60">
        <v>155</v>
      </c>
      <c r="M65" s="60">
        <f t="shared" ref="M65:M67" si="46">L65*H65</f>
        <v>310</v>
      </c>
      <c r="N65" s="59">
        <f t="shared" ref="N65" si="47">J65+L65</f>
        <v>220.1</v>
      </c>
      <c r="O65" s="4">
        <f t="shared" si="17"/>
        <v>440.2</v>
      </c>
      <c r="P65" s="10"/>
    </row>
    <row r="66" spans="1:16" s="9" customFormat="1" ht="24.75" customHeight="1" x14ac:dyDescent="0.35">
      <c r="A66" s="36">
        <f>IF(I66&lt;&gt;"",1+MAX($A$1:A65),"")</f>
        <v>49</v>
      </c>
      <c r="B66" s="38" t="s">
        <v>40</v>
      </c>
      <c r="C66" s="38" t="s">
        <v>50</v>
      </c>
      <c r="E66" s="33" t="s">
        <v>87</v>
      </c>
      <c r="F66" s="6">
        <v>2</v>
      </c>
      <c r="G66" s="1">
        <v>0</v>
      </c>
      <c r="H66" s="2">
        <f t="shared" si="13"/>
        <v>2</v>
      </c>
      <c r="I66" s="16" t="s">
        <v>30</v>
      </c>
      <c r="J66" s="57">
        <v>39.200000000000003</v>
      </c>
      <c r="K66" s="58">
        <f t="shared" si="45"/>
        <v>78.400000000000006</v>
      </c>
      <c r="L66" s="58">
        <v>100.8</v>
      </c>
      <c r="M66" s="58">
        <f t="shared" si="46"/>
        <v>201.6</v>
      </c>
      <c r="N66" s="57">
        <v>140</v>
      </c>
      <c r="O66" s="4">
        <f t="shared" si="17"/>
        <v>280</v>
      </c>
      <c r="P66" s="10"/>
    </row>
    <row r="67" spans="1:16" s="9" customFormat="1" ht="24.75" customHeight="1" x14ac:dyDescent="0.35">
      <c r="A67" s="36">
        <f>IF(I67&lt;&gt;"",1+MAX($A$1:A66),"")</f>
        <v>50</v>
      </c>
      <c r="B67" s="38" t="s">
        <v>40</v>
      </c>
      <c r="C67" s="38" t="s">
        <v>50</v>
      </c>
      <c r="E67" s="33" t="s">
        <v>88</v>
      </c>
      <c r="F67" s="6">
        <v>1</v>
      </c>
      <c r="G67" s="1">
        <v>0</v>
      </c>
      <c r="H67" s="2">
        <f t="shared" si="13"/>
        <v>1</v>
      </c>
      <c r="I67" s="16" t="s">
        <v>30</v>
      </c>
      <c r="J67" s="57">
        <v>579.6</v>
      </c>
      <c r="K67" s="58">
        <f t="shared" si="45"/>
        <v>579.6</v>
      </c>
      <c r="L67" s="58">
        <v>1380</v>
      </c>
      <c r="M67" s="58">
        <f t="shared" si="46"/>
        <v>1380</v>
      </c>
      <c r="N67" s="57">
        <f t="shared" ref="N67" si="48">J67+L67</f>
        <v>1959.6</v>
      </c>
      <c r="O67" s="4">
        <f t="shared" si="17"/>
        <v>1959.6</v>
      </c>
      <c r="P67" s="10"/>
    </row>
    <row r="68" spans="1:16" s="9" customFormat="1" ht="24.75" customHeight="1" x14ac:dyDescent="0.35">
      <c r="A68" s="36">
        <f>IF(I68&lt;&gt;"",1+MAX($A$1:A67),"")</f>
        <v>51</v>
      </c>
      <c r="B68" s="38" t="s">
        <v>40</v>
      </c>
      <c r="C68" s="38" t="s">
        <v>50</v>
      </c>
      <c r="E68" s="33" t="s">
        <v>89</v>
      </c>
      <c r="F68" s="6">
        <v>1</v>
      </c>
      <c r="G68" s="1">
        <v>0</v>
      </c>
      <c r="H68" s="2">
        <f t="shared" si="13"/>
        <v>1</v>
      </c>
      <c r="I68" s="16" t="s">
        <v>30</v>
      </c>
      <c r="J68" s="57">
        <v>483</v>
      </c>
      <c r="K68" s="58">
        <f t="shared" si="27"/>
        <v>483</v>
      </c>
      <c r="L68" s="58">
        <v>1150</v>
      </c>
      <c r="M68" s="58">
        <f t="shared" si="28"/>
        <v>1150</v>
      </c>
      <c r="N68" s="57">
        <f t="shared" ref="N68" si="49">J68+L68</f>
        <v>1633</v>
      </c>
      <c r="O68" s="4">
        <f t="shared" si="17"/>
        <v>1633</v>
      </c>
      <c r="P68" s="10"/>
    </row>
    <row r="69" spans="1:16" ht="16" thickBot="1" x14ac:dyDescent="0.4">
      <c r="A69" s="36" t="str">
        <f>IF(I69&lt;&gt;"",1+MAX($A$1:A68),"")</f>
        <v/>
      </c>
      <c r="B69" s="50"/>
      <c r="C69" s="49"/>
      <c r="D69" s="24"/>
      <c r="E69" s="25"/>
      <c r="F69" s="9"/>
      <c r="G69" s="9"/>
      <c r="H69" s="9"/>
      <c r="J69" s="41"/>
      <c r="K69" s="41"/>
      <c r="L69" s="41"/>
      <c r="M69" s="41"/>
      <c r="N69" s="9"/>
      <c r="O69" s="9"/>
      <c r="P69" s="10"/>
    </row>
    <row r="70" spans="1:16" ht="16" thickBot="1" x14ac:dyDescent="0.4">
      <c r="A70" s="78" t="s">
        <v>2</v>
      </c>
      <c r="B70" s="79"/>
      <c r="C70" s="79"/>
      <c r="D70" s="79"/>
      <c r="E70" s="11"/>
      <c r="F70" s="54"/>
      <c r="G70" s="12"/>
      <c r="H70" s="12"/>
      <c r="I70" s="20"/>
      <c r="J70" s="20"/>
      <c r="K70" s="20"/>
      <c r="L70" s="20"/>
      <c r="M70" s="20"/>
      <c r="N70" s="11"/>
      <c r="O70" s="13">
        <f>SUM(O7:O69)</f>
        <v>34643.832000000002</v>
      </c>
      <c r="P70" s="14">
        <f>SUM(P6:P69)</f>
        <v>34643.831999999995</v>
      </c>
    </row>
    <row r="71" spans="1:16" ht="16" thickBot="1" x14ac:dyDescent="0.4">
      <c r="A71" s="39" t="s">
        <v>9</v>
      </c>
      <c r="D71" s="40"/>
      <c r="E71" s="11"/>
      <c r="F71" s="54"/>
      <c r="G71" s="12"/>
      <c r="H71" s="12"/>
      <c r="I71" s="20"/>
      <c r="J71" s="20"/>
      <c r="K71" s="20"/>
      <c r="L71" s="20"/>
      <c r="M71" s="20"/>
      <c r="N71" s="15">
        <v>0.25</v>
      </c>
      <c r="O71" s="13">
        <f>N71*O70</f>
        <v>8660.9580000000005</v>
      </c>
      <c r="P71" s="14">
        <f>N71*P70</f>
        <v>8660.9579999999987</v>
      </c>
    </row>
    <row r="72" spans="1:16" ht="16" thickBot="1" x14ac:dyDescent="0.4">
      <c r="A72" s="78" t="s">
        <v>8</v>
      </c>
      <c r="B72" s="79"/>
      <c r="C72" s="79"/>
      <c r="D72" s="79"/>
      <c r="E72" s="11"/>
      <c r="F72" s="54"/>
      <c r="G72" s="12"/>
      <c r="H72" s="12"/>
      <c r="I72" s="20"/>
      <c r="J72" s="20"/>
      <c r="K72" s="20"/>
      <c r="L72" s="20"/>
      <c r="M72" s="20"/>
      <c r="N72" s="11"/>
      <c r="O72" s="13">
        <f>SUM(O70:O71)</f>
        <v>43304.79</v>
      </c>
      <c r="P72" s="14">
        <f>SUM(P70:P71)</f>
        <v>43304.789999999994</v>
      </c>
    </row>
    <row r="73" spans="1:16" x14ac:dyDescent="0.35">
      <c r="P73" s="5"/>
    </row>
    <row r="74" spans="1:16" x14ac:dyDescent="0.35">
      <c r="P74" s="5"/>
    </row>
    <row r="75" spans="1:16" x14ac:dyDescent="0.35">
      <c r="P75" s="5"/>
    </row>
    <row r="76" spans="1:16" x14ac:dyDescent="0.35">
      <c r="P76" s="5"/>
    </row>
    <row r="77" spans="1:16" x14ac:dyDescent="0.35">
      <c r="P77" s="5"/>
    </row>
    <row r="78" spans="1:16" x14ac:dyDescent="0.35">
      <c r="E78" s="34"/>
      <c r="P78" s="5"/>
    </row>
    <row r="79" spans="1:16" x14ac:dyDescent="0.35">
      <c r="E79" s="34"/>
      <c r="P79" s="5"/>
    </row>
    <row r="80" spans="1:16" x14ac:dyDescent="0.35">
      <c r="P80" s="5"/>
    </row>
    <row r="81" spans="16:16" x14ac:dyDescent="0.35">
      <c r="P81" s="5"/>
    </row>
    <row r="82" spans="16:16" x14ac:dyDescent="0.35">
      <c r="P82" s="5"/>
    </row>
    <row r="83" spans="16:16" x14ac:dyDescent="0.35">
      <c r="P83" s="5"/>
    </row>
    <row r="84" spans="16:16" x14ac:dyDescent="0.35">
      <c r="P84" s="5"/>
    </row>
    <row r="85" spans="16:16" x14ac:dyDescent="0.35">
      <c r="P85" s="5"/>
    </row>
    <row r="86" spans="16:16" x14ac:dyDescent="0.35">
      <c r="P86" s="5"/>
    </row>
    <row r="87" spans="16:16" x14ac:dyDescent="0.35">
      <c r="P87" s="5"/>
    </row>
    <row r="88" spans="16:16" x14ac:dyDescent="0.35">
      <c r="P88" s="5"/>
    </row>
    <row r="89" spans="16:16" x14ac:dyDescent="0.35">
      <c r="P89" s="5"/>
    </row>
    <row r="90" spans="16:16" x14ac:dyDescent="0.35">
      <c r="P90" s="5"/>
    </row>
    <row r="91" spans="16:16" x14ac:dyDescent="0.35">
      <c r="P91" s="5"/>
    </row>
    <row r="92" spans="16:16" x14ac:dyDescent="0.35">
      <c r="P92" s="5"/>
    </row>
    <row r="93" spans="16:16" x14ac:dyDescent="0.35">
      <c r="P93" s="5"/>
    </row>
    <row r="94" spans="16:16" x14ac:dyDescent="0.35">
      <c r="P94" s="5"/>
    </row>
    <row r="95" spans="16:16" x14ac:dyDescent="0.35">
      <c r="P95" s="5"/>
    </row>
    <row r="96" spans="16:16" x14ac:dyDescent="0.35">
      <c r="P96" s="5"/>
    </row>
    <row r="97" spans="16:16" x14ac:dyDescent="0.35">
      <c r="P97" s="5"/>
    </row>
    <row r="98" spans="16:16" x14ac:dyDescent="0.35">
      <c r="P98" s="5"/>
    </row>
    <row r="99" spans="16:16" x14ac:dyDescent="0.35">
      <c r="P99" s="5"/>
    </row>
    <row r="100" spans="16:16" x14ac:dyDescent="0.35">
      <c r="P100" s="5"/>
    </row>
    <row r="101" spans="16:16" x14ac:dyDescent="0.35">
      <c r="P101" s="5"/>
    </row>
    <row r="102" spans="16:16" x14ac:dyDescent="0.35">
      <c r="P102" s="5"/>
    </row>
    <row r="103" spans="16:16" x14ac:dyDescent="0.35">
      <c r="P103" s="5"/>
    </row>
    <row r="104" spans="16:16" x14ac:dyDescent="0.35">
      <c r="P104" s="5"/>
    </row>
    <row r="105" spans="16:16" x14ac:dyDescent="0.35">
      <c r="P105" s="5"/>
    </row>
    <row r="106" spans="16:16" x14ac:dyDescent="0.35">
      <c r="P106" s="5"/>
    </row>
    <row r="107" spans="16:16" x14ac:dyDescent="0.35">
      <c r="P107" s="5"/>
    </row>
    <row r="108" spans="16:16" x14ac:dyDescent="0.35">
      <c r="P108" s="5"/>
    </row>
    <row r="109" spans="16:16" x14ac:dyDescent="0.35">
      <c r="P109" s="5"/>
    </row>
    <row r="110" spans="16:16" x14ac:dyDescent="0.35">
      <c r="P110" s="5"/>
    </row>
    <row r="111" spans="16:16" x14ac:dyDescent="0.35">
      <c r="P111" s="5"/>
    </row>
    <row r="112" spans="16:16" x14ac:dyDescent="0.35">
      <c r="P112" s="5"/>
    </row>
    <row r="113" spans="16:16" x14ac:dyDescent="0.35">
      <c r="P113" s="5"/>
    </row>
    <row r="114" spans="16:16" x14ac:dyDescent="0.35">
      <c r="P114" s="5"/>
    </row>
    <row r="115" spans="16:16" x14ac:dyDescent="0.35">
      <c r="P115" s="5"/>
    </row>
    <row r="116" spans="16:16" x14ac:dyDescent="0.35">
      <c r="P116" s="5"/>
    </row>
    <row r="117" spans="16:16" x14ac:dyDescent="0.35">
      <c r="P117" s="5"/>
    </row>
    <row r="118" spans="16:16" x14ac:dyDescent="0.35">
      <c r="P118" s="5"/>
    </row>
    <row r="119" spans="16:16" x14ac:dyDescent="0.35">
      <c r="P119" s="5"/>
    </row>
    <row r="120" spans="16:16" x14ac:dyDescent="0.35">
      <c r="P120" s="5"/>
    </row>
    <row r="121" spans="16:16" x14ac:dyDescent="0.35">
      <c r="P121" s="5"/>
    </row>
    <row r="122" spans="16:16" x14ac:dyDescent="0.35">
      <c r="P122" s="5"/>
    </row>
    <row r="123" spans="16:16" x14ac:dyDescent="0.35">
      <c r="P123" s="5"/>
    </row>
    <row r="124" spans="16:16" x14ac:dyDescent="0.35">
      <c r="P124" s="5"/>
    </row>
    <row r="125" spans="16:16" x14ac:dyDescent="0.35">
      <c r="P125" s="5"/>
    </row>
    <row r="126" spans="16:16" x14ac:dyDescent="0.35">
      <c r="P126" s="5"/>
    </row>
    <row r="127" spans="16:16" x14ac:dyDescent="0.35">
      <c r="P127" s="5"/>
    </row>
    <row r="128" spans="16:16" x14ac:dyDescent="0.35">
      <c r="P128" s="5"/>
    </row>
    <row r="129" spans="16:16" x14ac:dyDescent="0.35">
      <c r="P129" s="5"/>
    </row>
    <row r="130" spans="16:16" x14ac:dyDescent="0.35">
      <c r="P130" s="5"/>
    </row>
    <row r="131" spans="16:16" x14ac:dyDescent="0.35">
      <c r="P131" s="5"/>
    </row>
    <row r="132" spans="16:16" x14ac:dyDescent="0.35">
      <c r="P132" s="5"/>
    </row>
    <row r="133" spans="16:16" x14ac:dyDescent="0.35">
      <c r="P133" s="5"/>
    </row>
    <row r="134" spans="16:16" x14ac:dyDescent="0.35">
      <c r="P134" s="5"/>
    </row>
    <row r="135" spans="16:16" x14ac:dyDescent="0.35">
      <c r="P135" s="5"/>
    </row>
    <row r="136" spans="16:16" x14ac:dyDescent="0.35">
      <c r="P136" s="5"/>
    </row>
    <row r="137" spans="16:16" x14ac:dyDescent="0.35">
      <c r="P137" s="5"/>
    </row>
    <row r="138" spans="16:16" x14ac:dyDescent="0.35">
      <c r="P138" s="5"/>
    </row>
    <row r="139" spans="16:16" x14ac:dyDescent="0.35">
      <c r="P139" s="5"/>
    </row>
    <row r="140" spans="16:16" x14ac:dyDescent="0.35">
      <c r="P140" s="5"/>
    </row>
    <row r="141" spans="16:16" x14ac:dyDescent="0.35">
      <c r="P141" s="5"/>
    </row>
    <row r="142" spans="16:16" x14ac:dyDescent="0.35">
      <c r="P142" s="5"/>
    </row>
    <row r="143" spans="16:16" x14ac:dyDescent="0.35">
      <c r="P143" s="5"/>
    </row>
  </sheetData>
  <mergeCells count="8">
    <mergeCell ref="A72:D72"/>
    <mergeCell ref="A70:D70"/>
    <mergeCell ref="G16:J16"/>
    <mergeCell ref="G14:J14"/>
    <mergeCell ref="G15:J15"/>
    <mergeCell ref="I1:O1"/>
    <mergeCell ref="L2:O2"/>
    <mergeCell ref="L3:O3"/>
  </mergeCells>
  <phoneticPr fontId="37" type="noConversion"/>
  <hyperlinks>
    <hyperlink ref="L2" r:id="rId1" xr:uid="{35FCFD9E-F861-49A9-83B3-31DA51D0039F}"/>
  </hyperlinks>
  <printOptions horizontalCentered="1" verticalCentered="1"/>
  <pageMargins left="0.7" right="0.7" top="0.75" bottom="0.75" header="0.3" footer="0.3"/>
  <pageSetup scale="16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d = " h t t p : / / w w w . w 3 . o r g / 2 0 0 1 / X M L S c h e m a "   x m l n s : x s i = " h t t p : / / w w w . w 3 . o r g / 2 0 0 1 / X M L S c h e m a - i n s t a n c e " > < T o k e n s / > < / S w i f t T o k e n s > 
</file>

<file path=customXml/itemProps1.xml><?xml version="1.0" encoding="utf-8"?>
<ds:datastoreItem xmlns:ds="http://schemas.openxmlformats.org/officeDocument/2006/customXml" ds:itemID="{DDF0DB18-D6ED-449C-8883-38F73D951364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</vt:lpstr>
      <vt:lpstr>Detailed Estimate</vt:lpstr>
      <vt:lpstr>'Detailed Estimate'!Print_Area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ESTIMATORR</dc:creator>
  <cp:lastModifiedBy>HP</cp:lastModifiedBy>
  <cp:lastPrinted>2015-08-27T19:22:37Z</cp:lastPrinted>
  <dcterms:created xsi:type="dcterms:W3CDTF">2004-05-05T14:08:18Z</dcterms:created>
  <dcterms:modified xsi:type="dcterms:W3CDTF">2023-08-05T15:28:51Z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9Connected">
    <vt:bool>true</vt:bool>
  </property>
  <property fmtid="{D5CDD505-2E9C-101B-9397-08002B2CF9AE}" pid="3" name="PlanSwiftJobName">
    <vt:lpwstr/>
  </property>
  <property fmtid="{D5CDD505-2E9C-101B-9397-08002B2CF9AE}" pid="4" name="PlanSwiftJobGuid">
    <vt:lpwstr/>
  </property>
  <property fmtid="{D5CDD505-2E9C-101B-9397-08002B2CF9AE}" pid="5" name="LinkedDataId">
    <vt:lpwstr>{DDF0DB18-D6ED-449C-8883-38F73D951364}</vt:lpwstr>
  </property>
</Properties>
</file>