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1C102200-2771-4EDC-82DC-0EC8F10C01DD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Estimate'!$E$1:$E$88</definedName>
    <definedName name="_xlnm.Print_Area" localSheetId="1">'Detailed Estimate'!$A$1:$Q$57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1" l="1"/>
  <c r="N29" i="20"/>
  <c r="N30" i="20"/>
  <c r="H22" i="20"/>
  <c r="K22" i="20" s="1"/>
  <c r="N53" i="20"/>
  <c r="N52" i="20"/>
  <c r="N51" i="20"/>
  <c r="N45" i="20"/>
  <c r="N48" i="20"/>
  <c r="N47" i="20"/>
  <c r="N46" i="20"/>
  <c r="N37" i="20"/>
  <c r="N36" i="20"/>
  <c r="N33" i="20"/>
  <c r="N32" i="20"/>
  <c r="N31" i="20"/>
  <c r="N25" i="20"/>
  <c r="M22" i="20" l="1"/>
  <c r="N22" i="20"/>
  <c r="O22" i="20" s="1"/>
  <c r="N39" i="20"/>
  <c r="N42" i="20"/>
  <c r="N38" i="20"/>
  <c r="A12" i="20" l="1"/>
  <c r="A13" i="20"/>
  <c r="A14" i="20"/>
  <c r="A15" i="20"/>
  <c r="A27" i="20"/>
  <c r="A28" i="20"/>
  <c r="A34" i="20"/>
  <c r="A35" i="20"/>
  <c r="A40" i="20"/>
  <c r="A41" i="20"/>
  <c r="A43" i="20"/>
  <c r="A44" i="20"/>
  <c r="A49" i="20"/>
  <c r="A50" i="20"/>
  <c r="A54" i="20"/>
  <c r="H53" i="20" l="1"/>
  <c r="H52" i="20"/>
  <c r="H51" i="20"/>
  <c r="H48" i="20"/>
  <c r="H47" i="20"/>
  <c r="H46" i="20"/>
  <c r="H45" i="20"/>
  <c r="H42" i="20"/>
  <c r="H39" i="20"/>
  <c r="H38" i="20"/>
  <c r="H37" i="20"/>
  <c r="H36" i="20"/>
  <c r="H33" i="20"/>
  <c r="H32" i="20"/>
  <c r="H31" i="20"/>
  <c r="H30" i="20"/>
  <c r="H29" i="20"/>
  <c r="H26" i="20"/>
  <c r="H25" i="20"/>
  <c r="H24" i="20"/>
  <c r="H23" i="20"/>
  <c r="H21" i="20"/>
  <c r="H20" i="20"/>
  <c r="H19" i="20"/>
  <c r="H18" i="20"/>
  <c r="H17" i="20"/>
  <c r="H16" i="20"/>
  <c r="M29" i="20" l="1"/>
  <c r="K29" i="20"/>
  <c r="M30" i="20"/>
  <c r="K30" i="20"/>
  <c r="M38" i="20"/>
  <c r="K38" i="20"/>
  <c r="O39" i="20"/>
  <c r="M39" i="20"/>
  <c r="K39" i="20"/>
  <c r="M37" i="20"/>
  <c r="K37" i="20"/>
  <c r="O19" i="20"/>
  <c r="K19" i="20"/>
  <c r="M19" i="20"/>
  <c r="M42" i="20"/>
  <c r="K42" i="20"/>
  <c r="M21" i="20"/>
  <c r="K21" i="20"/>
  <c r="M46" i="20"/>
  <c r="K46" i="20"/>
  <c r="O36" i="20"/>
  <c r="M36" i="20"/>
  <c r="K36" i="20"/>
  <c r="M20" i="20"/>
  <c r="K20" i="20"/>
  <c r="O23" i="20"/>
  <c r="K23" i="20"/>
  <c r="M23" i="20"/>
  <c r="M47" i="20"/>
  <c r="K47" i="20"/>
  <c r="M45" i="20"/>
  <c r="K45" i="20"/>
  <c r="O24" i="20"/>
  <c r="K24" i="20"/>
  <c r="M24" i="20"/>
  <c r="O48" i="20"/>
  <c r="M48" i="20"/>
  <c r="K48" i="20"/>
  <c r="M25" i="20"/>
  <c r="K25" i="20"/>
  <c r="O51" i="20"/>
  <c r="M51" i="20"/>
  <c r="K51" i="20"/>
  <c r="K26" i="20"/>
  <c r="M26" i="20"/>
  <c r="O52" i="20"/>
  <c r="M52" i="20"/>
  <c r="K52" i="20"/>
  <c r="M53" i="20"/>
  <c r="K53" i="20"/>
  <c r="O31" i="20"/>
  <c r="M31" i="20"/>
  <c r="K31" i="20"/>
  <c r="O32" i="20"/>
  <c r="M32" i="20"/>
  <c r="K32" i="20"/>
  <c r="M33" i="20"/>
  <c r="K33" i="20"/>
  <c r="O18" i="20"/>
  <c r="K18" i="20"/>
  <c r="M18" i="20"/>
  <c r="K16" i="20"/>
  <c r="M16" i="20"/>
  <c r="M17" i="20"/>
  <c r="K17" i="20"/>
  <c r="O17" i="20"/>
  <c r="O30" i="20"/>
  <c r="O38" i="20"/>
  <c r="O21" i="20"/>
  <c r="O42" i="20"/>
  <c r="O26" i="20"/>
  <c r="O46" i="20"/>
  <c r="O45" i="20"/>
  <c r="O37" i="20"/>
  <c r="O20" i="20"/>
  <c r="O29" i="20"/>
  <c r="O16" i="20"/>
  <c r="O25" i="20"/>
  <c r="O33" i="20"/>
  <c r="O53" i="20"/>
  <c r="O47" i="20"/>
  <c r="P13" i="20" l="1"/>
  <c r="D7" i="21" s="1"/>
  <c r="H11" i="20" l="1"/>
  <c r="H10" i="20"/>
  <c r="O11" i="20" l="1"/>
  <c r="O10" i="20"/>
  <c r="A7" i="21" l="1"/>
  <c r="A9" i="20" l="1"/>
  <c r="A10" i="20" l="1"/>
  <c r="A11" i="20" s="1"/>
  <c r="H9" i="20"/>
  <c r="O9" i="20" s="1"/>
  <c r="P7" i="20" l="1"/>
  <c r="D6" i="21" s="1"/>
  <c r="D10" i="21" s="1"/>
  <c r="D11" i="21" s="1"/>
  <c r="O55" i="20"/>
  <c r="A14" i="21"/>
  <c r="A13" i="21"/>
  <c r="A8" i="21"/>
  <c r="O56" i="20" l="1"/>
  <c r="O57" i="20" l="1"/>
  <c r="P55" i="20" s="1"/>
  <c r="P56" i="20" l="1"/>
  <c r="P57" i="20" s="1"/>
  <c r="A16" i="20" l="1"/>
  <c r="A17" i="20" s="1"/>
  <c r="A18" i="20" s="1"/>
  <c r="A19" i="20" s="1"/>
  <c r="A20" i="20" s="1"/>
  <c r="A21" i="20" s="1"/>
  <c r="A23" i="20" l="1"/>
  <c r="A22" i="20"/>
  <c r="A24" i="20" l="1"/>
  <c r="A25" i="20" s="1"/>
  <c r="A26" i="20" s="1"/>
  <c r="A29" i="20" s="1"/>
  <c r="A30" i="20" s="1"/>
  <c r="A31" i="20" s="1"/>
  <c r="A32" i="20" s="1"/>
  <c r="A33" i="20" s="1"/>
  <c r="A36" i="20" s="1"/>
  <c r="A37" i="20" s="1"/>
  <c r="A38" i="20" s="1"/>
  <c r="A39" i="20" s="1"/>
  <c r="A42" i="20" s="1"/>
  <c r="A45" i="20" s="1"/>
  <c r="A46" i="20" s="1"/>
  <c r="A47" i="20" s="1"/>
  <c r="A48" i="20" s="1"/>
  <c r="A51" i="20" s="1"/>
  <c r="A52" i="20" s="1"/>
  <c r="A53" i="20" s="1"/>
</calcChain>
</file>

<file path=xl/sharedStrings.xml><?xml version="1.0" encoding="utf-8"?>
<sst xmlns="http://schemas.openxmlformats.org/spreadsheetml/2006/main" count="162" uniqueCount="76">
  <si>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</si>
  <si>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</si>
  <si>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</si>
  <si>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</si>
  <si>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</si>
  <si>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</si>
  <si>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</si>
  <si>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</si>
  <si>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</si>
  <si>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</si>
  <si>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</si>
  <si>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</si>
  <si>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</si>
  <si>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</si>
  <si>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</si>
  <si>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</si>
  <si>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</si>
  <si>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</si>
  <si>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</si>
  <si>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</si>
  <si>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</si>
  <si>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</si>
  <si>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</si>
  <si>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</si>
  <si>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</si>
  <si>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UNIT LABOR COST</t>
  </si>
  <si>
    <t>TOTAL LABOR COST</t>
  </si>
  <si>
    <t>UNIT MATERIAL COST</t>
  </si>
  <si>
    <t>TOTAL MATERIAL COST</t>
  </si>
  <si>
    <t>EA</t>
  </si>
  <si>
    <t>ELECTRICAL</t>
  </si>
  <si>
    <t>DIV.26</t>
  </si>
  <si>
    <t>REFERENCE SHEET</t>
  </si>
  <si>
    <t>DETAIL SHEET</t>
  </si>
  <si>
    <t>Allowances</t>
  </si>
  <si>
    <t>Mobilization</t>
  </si>
  <si>
    <t>DIV. 26</t>
  </si>
  <si>
    <t>POWER FIXTURE</t>
  </si>
  <si>
    <t>E2.0</t>
  </si>
  <si>
    <t>E2.0,E1.0</t>
  </si>
  <si>
    <t>Cat 5 Jada Jack</t>
  </si>
  <si>
    <t>Duplex Receptacle</t>
  </si>
  <si>
    <t>Duplex Receptacle - Ground Fault Interrupter</t>
  </si>
  <si>
    <t>Duplex Receptacle - Ground Fault Interrupter (Weatherproof)</t>
  </si>
  <si>
    <t>Triplex Receptacle - Ground Fault Interrupter, Voltages: 240V</t>
  </si>
  <si>
    <t>Triplex Receptacle - Voltages: 240V</t>
  </si>
  <si>
    <t>USB Charger Receptacle</t>
  </si>
  <si>
    <t>Junction Box</t>
  </si>
  <si>
    <t>Smoke Detector</t>
  </si>
  <si>
    <t>Vacancy Sensor</t>
  </si>
  <si>
    <t>Carbon Monoxide Alarm</t>
  </si>
  <si>
    <t>LIGHTING FIXTRE</t>
  </si>
  <si>
    <t>(1'-0"x4'-0") LED Light Strip</t>
  </si>
  <si>
    <t xml:space="preserve">(2'-0"x4'-0") LED Light Strip </t>
  </si>
  <si>
    <t xml:space="preserve">Ceiling Mounted Pendant Light Fixture </t>
  </si>
  <si>
    <t>SWITCHES</t>
  </si>
  <si>
    <t>Single Pole Switch</t>
  </si>
  <si>
    <t>Three Pole Switch</t>
  </si>
  <si>
    <t>Dimmer Switch</t>
  </si>
  <si>
    <t>Motor Rated Switch, Ampere: 15A, Phase: 1PH</t>
  </si>
  <si>
    <t>ELECTRICAL EQUIPMENTS</t>
  </si>
  <si>
    <t>Electrical Meter - Ampere: 400A, Voltages: 120/240V w/ 42KAIC Circuit Breaker</t>
  </si>
  <si>
    <t>CIRCUIT BREAKER</t>
  </si>
  <si>
    <t>E1.1</t>
  </si>
  <si>
    <t>Circuit Breaker - Ampere: 100A, Phase: 2PH</t>
  </si>
  <si>
    <t>Fused Disconnect, Ampere: 30A, Phase: 2PH</t>
  </si>
  <si>
    <t>Fused Disconnect, Ampere: 40A, Phase: 2PH</t>
  </si>
  <si>
    <t>UGPS - Ampere: 400A</t>
  </si>
  <si>
    <t>ELECTRICAL PANEL</t>
  </si>
  <si>
    <t>Panel "P" - Voltages: 120/240V, Watts: 3W, Phase: 1PH, Ampere: 400A</t>
  </si>
  <si>
    <t>Panel "P1" - Voltages: 120/240V, Watts: 3W, Phase: 1PH, Ampere: 100A</t>
  </si>
  <si>
    <t>Panel "POOL" - Voltages: 120/240V, Watts: 3W, Phase: 1PH, Ampere: 100A</t>
  </si>
  <si>
    <t>High efficacy Recessed Lighting Fixture</t>
  </si>
  <si>
    <t>High efficacy Wall Mounted Lighting Fixture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</si>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</sst>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3" fillId="0" borderId="0" applyNumberFormat="0" applyFill="0" applyBorder="0" applyAlignment="0" applyProtection="0"/>
  </cellStyleXfs>
  <cellXfs count="103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7" fillId="25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3" fillId="0" borderId="14" xfId="0" applyFont="1" applyBorder="1"/>
    <xf numFmtId="0" fontId="28" fillId="24" borderId="0" xfId="0" applyFont="1" applyFill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28" fillId="24" borderId="0" xfId="0" applyFont="1" applyFill="1" applyAlignment="1">
      <alignment vertical="center" wrapText="1"/>
    </xf>
    <xf numFmtId="41" fontId="0" fillId="0" borderId="0" xfId="0" applyNumberFormat="1" applyAlignment="1">
      <alignment vertical="center"/>
    </xf>
    <xf numFmtId="41" fontId="33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166" fontId="33" fillId="0" borderId="0" xfId="100" applyNumberFormat="1" applyFont="1" applyAlignment="1">
      <alignment vertical="center"/>
    </xf>
    <xf numFmtId="44" fontId="33" fillId="0" borderId="0" xfId="100" applyNumberFormat="1" applyFont="1" applyAlignment="1">
      <alignment horizontal="center" vertical="center"/>
    </xf>
    <xf numFmtId="166" fontId="33" fillId="0" borderId="0" xfId="74" applyNumberFormat="1" applyFont="1" applyAlignment="1">
      <alignment vertical="center"/>
    </xf>
    <xf numFmtId="44" fontId="33" fillId="0" borderId="0" xfId="74" applyNumberFormat="1" applyFont="1" applyAlignment="1">
      <alignment horizontal="center"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9" fontId="41" fillId="0" borderId="0" xfId="0" applyNumberFormat="1" applyFont="1" applyAlignment="1">
      <alignment vertical="center"/>
    </xf>
    <xf numFmtId="0" fontId="39" fillId="0" borderId="0" xfId="100" applyFont="1" applyAlignment="1">
      <alignment vertical="center"/>
    </xf>
    <xf numFmtId="0" fontId="36" fillId="0" borderId="17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2" fontId="34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1" fontId="33" fillId="0" borderId="26" xfId="0" applyNumberFormat="1" applyFont="1" applyBorder="1" applyAlignment="1">
      <alignment horizontal="center" vertical="center"/>
    </xf>
    <xf numFmtId="2" fontId="42" fillId="26" borderId="27" xfId="9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42" fillId="26" borderId="0" xfId="91" applyNumberFormat="1" applyFont="1" applyFill="1" applyAlignment="1">
      <alignment horizontal="center" vertical="center"/>
    </xf>
    <xf numFmtId="2" fontId="42" fillId="26" borderId="0" xfId="91" applyNumberFormat="1" applyFont="1" applyFill="1" applyAlignment="1">
      <alignment horizontal="center" vertical="center" wrapText="1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3" fillId="27" borderId="11" xfId="0" applyNumberFormat="1" applyFont="1" applyFill="1" applyBorder="1" applyAlignment="1">
      <alignment vertical="center"/>
    </xf>
    <xf numFmtId="0" fontId="33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41" fontId="27" fillId="0" borderId="0" xfId="0" applyNumberFormat="1" applyFont="1" applyAlignment="1">
      <alignment vertical="center"/>
    </xf>
    <xf numFmtId="0" fontId="43" fillId="0" borderId="0" xfId="101" applyBorder="1" applyAlignment="1">
      <alignment vertical="top"/>
    </xf>
    <xf numFmtId="0" fontId="45" fillId="0" borderId="0" xfId="101" applyFont="1" applyBorder="1" applyAlignment="1">
      <alignment vertical="top"/>
    </xf>
    <xf numFmtId="0" fontId="27" fillId="0" borderId="19" xfId="0" applyFont="1" applyBorder="1" applyAlignment="1">
      <alignment vertical="center"/>
    </xf>
    <xf numFmtId="167" fontId="47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1" fontId="27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5" xfId="0" applyFont="1" applyBorder="1" applyAlignment="1">
      <alignment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76484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A90597-24EC-4B87-BEC3-B1866FD9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703036</xdr:colOff>
      <xdr:row>3</xdr:row>
      <xdr:rowOff>116291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035124-17AA-4833-A355-A237C794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zoomScale="85" zoomScaleSheetLayoutView="85" workbookViewId="0">
      <selection activeCell="C6" sqref="C6"/>
    </sheetView>
  </sheetViews>
  <sheetFormatPr defaultColWidth="8.921875" defaultRowHeight="15.5" x14ac:dyDescent="0.35"/>
  <cols>
    <col min="1" max="1" width="6.15234375" style="21" customWidth="1"/>
    <col min="2" max="2" width="21.3828125" style="5" customWidth="1"/>
    <col min="3" max="3" width="43.07421875" style="5" customWidth="1"/>
    <col min="4" max="4" width="15.3828125" style="9" customWidth="1"/>
    <col min="5" max="6" width="16.07421875" style="5" customWidth="1"/>
    <col min="7" max="7" width="18" style="18" customWidth="1"/>
    <col min="8" max="16384" width="8.921875" style="5"/>
  </cols>
  <sheetData>
    <row r="1" spans="1:12" ht="40" customHeight="1" x14ac:dyDescent="0.35">
      <c r="A1" s="17"/>
      <c r="B1" s="43"/>
      <c r="C1" s="63"/>
      <c r="D1" s="34"/>
      <c r="E1" s="80" t="s">
        <v>75</v>
      </c>
      <c r="F1" s="80"/>
      <c r="G1" s="80"/>
      <c r="H1" s="80"/>
      <c r="I1" s="42"/>
      <c r="J1" s="42"/>
      <c r="K1" s="42"/>
      <c r="L1" s="42"/>
    </row>
    <row r="2" spans="1:12" ht="42.5" customHeight="1" x14ac:dyDescent="0.35">
      <c r="A2" s="22"/>
      <c r="B2" s="43"/>
      <c r="C2" s="63"/>
      <c r="D2" s="34"/>
      <c r="E2" s="83">
        <v>2392442502</v>
      </c>
      <c r="F2" s="83"/>
      <c r="G2" s="83"/>
      <c r="H2" s="83"/>
      <c r="I2" s="42"/>
      <c r="J2" s="42"/>
      <c r="K2" s="42"/>
      <c r="L2" s="41"/>
    </row>
    <row r="3" spans="1:12" ht="26" customHeight="1" thickBot="1" x14ac:dyDescent="0.4">
      <c r="A3" s="22"/>
      <c r="D3" s="34"/>
      <c r="E3" s="79"/>
      <c r="F3" s="79"/>
      <c r="G3" s="79"/>
      <c r="H3" s="44"/>
      <c r="I3" s="44"/>
      <c r="J3" s="44"/>
      <c r="K3" s="44"/>
      <c r="L3" s="44"/>
    </row>
    <row r="4" spans="1:12" x14ac:dyDescent="0.35">
      <c r="A4" s="69"/>
      <c r="B4" s="69" t="s">
        <v>15</v>
      </c>
      <c r="C4" s="69" t="s">
        <v>0</v>
      </c>
      <c r="D4" s="69" t="s">
        <v>16</v>
      </c>
      <c r="E4" s="69" t="s">
        <v>17</v>
      </c>
      <c r="F4" s="69"/>
      <c r="G4" s="69"/>
    </row>
    <row r="5" spans="1:12" s="9" customFormat="1" ht="14.5" x14ac:dyDescent="0.35">
      <c r="A5" s="19"/>
      <c r="G5" s="25"/>
    </row>
    <row r="6" spans="1:12" s="9" customFormat="1" ht="14.5" x14ac:dyDescent="0.35">
      <c r="A6" s="19"/>
      <c r="B6" s="26" t="s">
        <v>18</v>
      </c>
      <c r="C6" s="9" t="s">
        <v>19</v>
      </c>
      <c r="D6" s="27">
        <f>'Detailed Estimate'!P7</f>
        <v>10000</v>
      </c>
      <c r="E6" s="1"/>
      <c r="F6" s="6"/>
      <c r="G6" s="28"/>
    </row>
    <row r="7" spans="1:12" s="9" customFormat="1" ht="14.5" x14ac:dyDescent="0.35">
      <c r="A7" s="19" t="str">
        <f>IF(G7&lt;&gt;"",1+MAX($A$1:A6),"")</f>
        <v/>
      </c>
      <c r="B7" s="26" t="s">
        <v>31</v>
      </c>
      <c r="C7" s="9" t="s">
        <v>30</v>
      </c>
      <c r="D7" s="29">
        <f>'Detailed Estimate'!P13</f>
        <v>43935.680000000008</v>
      </c>
      <c r="G7" s="25"/>
    </row>
    <row r="8" spans="1:12" s="9" customFormat="1" ht="14.5" x14ac:dyDescent="0.35">
      <c r="A8" s="19" t="str">
        <f>IF(G8&lt;&gt;"",1+MAX($A$1:A7),"")</f>
        <v/>
      </c>
      <c r="D8" s="29"/>
      <c r="G8" s="25"/>
    </row>
    <row r="9" spans="1:12" s="9" customFormat="1" ht="14.5" x14ac:dyDescent="0.35">
      <c r="A9" s="19"/>
      <c r="C9" s="30" t="s">
        <v>20</v>
      </c>
      <c r="D9" s="31">
        <f>SUM(D6:D8)</f>
        <v>53935.680000000008</v>
      </c>
      <c r="G9" s="25"/>
    </row>
    <row r="10" spans="1:12" s="9" customFormat="1" ht="14.5" x14ac:dyDescent="0.35">
      <c r="A10" s="19"/>
      <c r="C10" s="30" t="s">
        <v>21</v>
      </c>
      <c r="D10" s="31">
        <f>0.25*D9</f>
        <v>13483.920000000002</v>
      </c>
      <c r="G10" s="25"/>
    </row>
    <row r="11" spans="1:12" x14ac:dyDescent="0.35">
      <c r="A11" s="23"/>
      <c r="C11" s="30" t="s">
        <v>8</v>
      </c>
      <c r="D11" s="31">
        <f>SUM(D9:D10)</f>
        <v>67419.600000000006</v>
      </c>
      <c r="G11" s="25"/>
    </row>
    <row r="12" spans="1:12" s="9" customFormat="1" x14ac:dyDescent="0.35">
      <c r="A12" s="23"/>
      <c r="B12" s="5"/>
      <c r="C12" s="5"/>
      <c r="D12" s="5"/>
      <c r="E12" s="5"/>
      <c r="F12" s="5"/>
      <c r="G12" s="25"/>
    </row>
    <row r="13" spans="1:12" x14ac:dyDescent="0.35">
      <c r="A13" s="23" t="str">
        <f>IF(G24&lt;&gt;"",1+MAX($A$1:A12),"")</f>
        <v/>
      </c>
      <c r="C13" s="24" t="s">
        <v>22</v>
      </c>
      <c r="D13" s="5"/>
      <c r="G13" s="25"/>
    </row>
    <row r="14" spans="1:12" x14ac:dyDescent="0.35">
      <c r="A14" s="23" t="str">
        <f>IF(G25&lt;&gt;"",1+MAX($A$1:A13),"")</f>
        <v/>
      </c>
      <c r="C14" s="9" t="s">
        <v>23</v>
      </c>
      <c r="D14" s="5"/>
      <c r="G14" s="25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</sheetData>
  <mergeCells count="3">
    <mergeCell ref="E3:G3"/>
    <mergeCell ref="E1:H1"/>
    <mergeCell ref="E2:H2"/>
  </mergeCells>
  <hyperlinks>
    <hyperlink ref="E1" r:id="rId1" xr:uid="{3CA1D029-4137-4A16-B031-97F09AB29EEF}"/>
  </hyperlinks>
  <printOptions horizontalCentered="1" verticalCentered="1"/>
  <pageMargins left="0.7" right="0.7" top="0.75" bottom="0.75" header="0.3" footer="0.3"/>
  <pageSetup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8"/>
  <sheetViews>
    <sheetView tabSelected="1" view="pageBreakPreview" zoomScale="70" zoomScaleSheetLayoutView="70" workbookViewId="0">
      <selection activeCell="E17" sqref="E17"/>
    </sheetView>
  </sheetViews>
  <sheetFormatPr defaultColWidth="8.921875" defaultRowHeight="15.5" x14ac:dyDescent="0.35"/>
  <cols>
    <col min="1" max="1" width="5" style="21" customWidth="1"/>
    <col min="2" max="2" width="13.23046875" style="5" customWidth="1"/>
    <col min="3" max="3" width="14.3046875" style="5" customWidth="1"/>
    <col min="4" max="4" width="9.07421875" style="5" bestFit="1" customWidth="1"/>
    <col min="5" max="5" width="66.53515625" style="5" customWidth="1"/>
    <col min="6" max="6" width="11.15234375" style="53" customWidth="1"/>
    <col min="7" max="7" width="9.84375" style="5" customWidth="1"/>
    <col min="8" max="8" width="10.4609375" style="5" customWidth="1"/>
    <col min="9" max="13" width="12" style="9" customWidth="1"/>
    <col min="14" max="14" width="10.4609375" style="5" bestFit="1" customWidth="1"/>
    <col min="15" max="15" width="11.15234375" style="5" bestFit="1" customWidth="1"/>
    <col min="16" max="16" width="15.61328125" style="18" customWidth="1"/>
    <col min="17" max="17" width="8.921875" style="5"/>
    <col min="18" max="18" width="29.61328125" style="5" customWidth="1"/>
    <col min="19" max="19" width="28" style="5" customWidth="1"/>
    <col min="20" max="16384" width="8.921875" style="5"/>
  </cols>
  <sheetData>
    <row r="1" spans="1:17" ht="27" customHeight="1" x14ac:dyDescent="0.35">
      <c r="A1" s="84"/>
      <c r="B1" s="85"/>
      <c r="C1" s="85"/>
      <c r="D1" s="85"/>
      <c r="E1" s="86"/>
      <c r="F1" s="87"/>
      <c r="G1" s="88"/>
      <c r="H1" s="64"/>
      <c r="I1" s="89"/>
      <c r="J1" s="89"/>
      <c r="K1" s="89"/>
      <c r="L1" s="89"/>
      <c r="M1" s="89"/>
      <c r="N1" s="89"/>
      <c r="O1" s="89"/>
      <c r="P1" s="90"/>
      <c r="Q1" s="7"/>
    </row>
    <row r="2" spans="1:17" ht="34.5" customHeight="1" x14ac:dyDescent="0.35">
      <c r="A2" s="65"/>
      <c r="B2"/>
      <c r="C2"/>
      <c r="D2" s="43"/>
      <c r="E2" s="63"/>
      <c r="F2" s="91"/>
      <c r="G2" s="70"/>
      <c r="H2" s="34"/>
      <c r="I2" s="92"/>
      <c r="J2" s="93"/>
      <c r="K2" s="93"/>
      <c r="L2" s="83" t="s">
        <v>75</v>
      </c>
      <c r="M2" s="83"/>
      <c r="N2" s="83"/>
      <c r="O2" s="83"/>
      <c r="P2" s="94"/>
      <c r="Q2" s="7"/>
    </row>
    <row r="3" spans="1:17" ht="34.5" customHeight="1" x14ac:dyDescent="0.35">
      <c r="A3" s="65"/>
      <c r="B3" s="70"/>
      <c r="C3" s="70"/>
      <c r="D3" s="70"/>
      <c r="E3" s="70"/>
      <c r="F3" s="91"/>
      <c r="G3" s="70"/>
      <c r="H3" s="34"/>
      <c r="I3" s="95"/>
      <c r="J3" s="95"/>
      <c r="K3" s="95"/>
      <c r="L3" s="83">
        <v>2392442502</v>
      </c>
      <c r="M3" s="83"/>
      <c r="N3" s="83"/>
      <c r="O3" s="83"/>
      <c r="P3" s="96"/>
      <c r="Q3" s="7"/>
    </row>
    <row r="4" spans="1:17" ht="26.5" customHeight="1" x14ac:dyDescent="0.35">
      <c r="A4" s="97"/>
      <c r="B4" s="98"/>
      <c r="C4" s="98"/>
      <c r="D4" s="98"/>
      <c r="E4" s="66"/>
      <c r="F4" s="99"/>
      <c r="G4" s="98"/>
      <c r="H4" s="98"/>
      <c r="I4" s="67"/>
      <c r="J4" s="67"/>
      <c r="K4" s="67"/>
      <c r="L4" s="67"/>
      <c r="M4" s="67"/>
      <c r="N4" s="100"/>
      <c r="O4" s="101"/>
      <c r="P4" s="102"/>
    </row>
    <row r="5" spans="1:17" s="70" customFormat="1" ht="35" thickBot="1" x14ac:dyDescent="0.4">
      <c r="A5" s="71" t="s">
        <v>3</v>
      </c>
      <c r="B5" s="72" t="s">
        <v>32</v>
      </c>
      <c r="C5" s="71" t="s">
        <v>33</v>
      </c>
      <c r="D5" s="71" t="s">
        <v>10</v>
      </c>
      <c r="E5" s="71" t="s">
        <v>0</v>
      </c>
      <c r="F5" s="71" t="s">
        <v>11</v>
      </c>
      <c r="G5" s="72" t="s">
        <v>12</v>
      </c>
      <c r="H5" s="72" t="s">
        <v>4</v>
      </c>
      <c r="I5" s="72" t="s">
        <v>5</v>
      </c>
      <c r="J5" s="72" t="s">
        <v>25</v>
      </c>
      <c r="K5" s="72" t="s">
        <v>26</v>
      </c>
      <c r="L5" s="72" t="s">
        <v>27</v>
      </c>
      <c r="M5" s="72" t="s">
        <v>28</v>
      </c>
      <c r="N5" s="72" t="s">
        <v>1</v>
      </c>
      <c r="O5" s="72" t="s">
        <v>6</v>
      </c>
      <c r="P5" s="72" t="s">
        <v>7</v>
      </c>
      <c r="Q5" s="8"/>
    </row>
    <row r="6" spans="1:17" s="9" customFormat="1" ht="15" thickBot="1" x14ac:dyDescent="0.4">
      <c r="A6" s="36"/>
      <c r="F6" s="54"/>
      <c r="P6" s="10"/>
    </row>
    <row r="7" spans="1:17" s="70" customFormat="1" ht="16" thickBot="1" x14ac:dyDescent="0.4">
      <c r="A7" s="73"/>
      <c r="B7" s="74"/>
      <c r="C7" s="74"/>
      <c r="D7" s="74" t="s">
        <v>13</v>
      </c>
      <c r="E7" s="75" t="s">
        <v>14</v>
      </c>
      <c r="F7" s="76"/>
      <c r="G7" s="77"/>
      <c r="H7" s="77"/>
      <c r="I7" s="77"/>
      <c r="J7" s="77"/>
      <c r="K7" s="77"/>
      <c r="L7" s="77"/>
      <c r="M7" s="77"/>
      <c r="N7" s="77"/>
      <c r="O7" s="77"/>
      <c r="P7" s="78">
        <f>SUM(O8:O12)</f>
        <v>10000</v>
      </c>
    </row>
    <row r="8" spans="1:17" s="9" customFormat="1" ht="14.5" x14ac:dyDescent="0.35">
      <c r="A8" s="37"/>
      <c r="B8" s="48"/>
      <c r="C8" s="48"/>
      <c r="F8" s="54"/>
      <c r="P8" s="10"/>
    </row>
    <row r="9" spans="1:17" s="9" customFormat="1" ht="14.5" x14ac:dyDescent="0.35">
      <c r="A9" s="35">
        <f>IF(I9&lt;&gt;"",1+MAX($A$1:A8),"")</f>
        <v>1</v>
      </c>
      <c r="B9" s="37"/>
      <c r="C9" s="37"/>
      <c r="E9" s="9" t="s">
        <v>74</v>
      </c>
      <c r="F9" s="6">
        <v>1</v>
      </c>
      <c r="G9" s="1">
        <v>0</v>
      </c>
      <c r="H9" s="2">
        <f t="shared" ref="H9" si="0">F9*(1+G9)</f>
        <v>1</v>
      </c>
      <c r="I9" s="16" t="s">
        <v>24</v>
      </c>
      <c r="J9" s="16"/>
      <c r="K9" s="16"/>
      <c r="L9" s="16"/>
      <c r="M9" s="16"/>
      <c r="N9" s="3">
        <v>5000</v>
      </c>
      <c r="O9" s="4">
        <f t="shared" ref="O9" si="1">N9*H9</f>
        <v>5000</v>
      </c>
      <c r="P9" s="10"/>
    </row>
    <row r="10" spans="1:17" s="9" customFormat="1" ht="14.5" x14ac:dyDescent="0.35">
      <c r="A10" s="35">
        <f>IF(I10&lt;&gt;"",1+MAX($A$1:A9),"")</f>
        <v>2</v>
      </c>
      <c r="B10" s="37"/>
      <c r="C10" s="37"/>
      <c r="E10" s="32" t="s">
        <v>34</v>
      </c>
      <c r="F10" s="6">
        <v>1</v>
      </c>
      <c r="G10" s="1">
        <v>0</v>
      </c>
      <c r="H10" s="2">
        <f t="shared" ref="H10:H11" si="2">F10*(1+G10)</f>
        <v>1</v>
      </c>
      <c r="I10" s="16" t="s">
        <v>24</v>
      </c>
      <c r="J10" s="16"/>
      <c r="K10" s="16"/>
      <c r="L10" s="16"/>
      <c r="M10" s="16"/>
      <c r="N10" s="3">
        <v>3500</v>
      </c>
      <c r="O10" s="4">
        <f t="shared" ref="O10:O11" si="3">N10*H10</f>
        <v>3500</v>
      </c>
      <c r="P10" s="10"/>
    </row>
    <row r="11" spans="1:17" s="9" customFormat="1" ht="14.5" x14ac:dyDescent="0.35">
      <c r="A11" s="35">
        <f>IF(I11&lt;&gt;"",1+MAX($A$1:A10),"")</f>
        <v>3</v>
      </c>
      <c r="B11" s="37"/>
      <c r="C11" s="37"/>
      <c r="E11" s="32" t="s">
        <v>35</v>
      </c>
      <c r="F11" s="6">
        <v>1</v>
      </c>
      <c r="G11" s="1">
        <v>0</v>
      </c>
      <c r="H11" s="2">
        <f t="shared" si="2"/>
        <v>1</v>
      </c>
      <c r="I11" s="16" t="s">
        <v>24</v>
      </c>
      <c r="J11" s="16"/>
      <c r="K11" s="16"/>
      <c r="L11" s="16"/>
      <c r="M11" s="16"/>
      <c r="N11" s="3">
        <v>1500</v>
      </c>
      <c r="O11" s="4">
        <f t="shared" si="3"/>
        <v>1500</v>
      </c>
      <c r="P11" s="10"/>
    </row>
    <row r="12" spans="1:17" customFormat="1" ht="16" thickBot="1" x14ac:dyDescent="0.4">
      <c r="A12" s="35" t="str">
        <f>IF(I12&lt;&gt;"",1+MAX($A$1:A11),"")</f>
        <v/>
      </c>
      <c r="B12" s="37"/>
      <c r="C12" s="37"/>
      <c r="D12" s="9"/>
      <c r="E12" s="45"/>
      <c r="F12" s="6"/>
      <c r="G12" s="1"/>
      <c r="H12" s="6"/>
      <c r="I12" s="16"/>
      <c r="J12" s="16"/>
      <c r="K12" s="16"/>
      <c r="L12" s="16"/>
      <c r="M12" s="16"/>
      <c r="N12" s="3"/>
      <c r="O12" s="4"/>
      <c r="P12" s="46"/>
    </row>
    <row r="13" spans="1:17" s="70" customFormat="1" ht="16" thickBot="1" x14ac:dyDescent="0.4">
      <c r="A13" s="73" t="str">
        <f>IF(I13&lt;&gt;"",1+MAX($A$1:A12),"")</f>
        <v/>
      </c>
      <c r="B13" s="74"/>
      <c r="C13" s="74"/>
      <c r="D13" s="74" t="s">
        <v>36</v>
      </c>
      <c r="E13" s="75" t="s">
        <v>30</v>
      </c>
      <c r="F13" s="76"/>
      <c r="G13" s="77"/>
      <c r="H13" s="77"/>
      <c r="I13" s="77"/>
      <c r="J13" s="77"/>
      <c r="K13" s="77"/>
      <c r="L13" s="77"/>
      <c r="M13" s="77"/>
      <c r="N13" s="77"/>
      <c r="O13" s="77"/>
      <c r="P13" s="78">
        <f>SUM(O16:O54)</f>
        <v>43935.680000000008</v>
      </c>
    </row>
    <row r="14" spans="1:17" x14ac:dyDescent="0.35">
      <c r="A14" s="35" t="str">
        <f>IF(I14&lt;&gt;"",1+MAX($A$1:A13),"")</f>
        <v/>
      </c>
      <c r="B14" s="50"/>
      <c r="C14" s="49"/>
      <c r="D14" s="9"/>
      <c r="E14" s="51"/>
      <c r="F14" s="6"/>
      <c r="G14" s="62"/>
      <c r="H14" s="62"/>
      <c r="I14" s="62"/>
      <c r="J14" s="62"/>
      <c r="K14" s="40"/>
      <c r="L14" s="40"/>
      <c r="M14" s="40"/>
      <c r="N14" s="3"/>
      <c r="O14" s="4"/>
      <c r="P14" s="10"/>
    </row>
    <row r="15" spans="1:17" x14ac:dyDescent="0.35">
      <c r="A15" s="35" t="str">
        <f>IF(I15&lt;&gt;"",1+MAX($A$1:A14),"")</f>
        <v/>
      </c>
      <c r="B15" s="50"/>
      <c r="C15" s="49"/>
      <c r="D15" s="47"/>
      <c r="E15" s="52" t="s">
        <v>37</v>
      </c>
      <c r="F15" s="6"/>
      <c r="G15" s="1"/>
      <c r="H15" s="2"/>
      <c r="I15" s="16"/>
      <c r="J15" s="40"/>
      <c r="K15" s="40"/>
      <c r="L15" s="40"/>
      <c r="M15" s="40"/>
      <c r="N15" s="3"/>
      <c r="O15" s="4"/>
      <c r="P15" s="10"/>
    </row>
    <row r="16" spans="1:17" s="9" customFormat="1" ht="24.75" customHeight="1" x14ac:dyDescent="0.35">
      <c r="A16" s="35">
        <f>IF(I16&lt;&gt;"",1+MAX($A$1:A15),"")</f>
        <v>4</v>
      </c>
      <c r="B16" s="37" t="s">
        <v>38</v>
      </c>
      <c r="C16" s="37" t="s">
        <v>39</v>
      </c>
      <c r="E16" s="32" t="s">
        <v>41</v>
      </c>
      <c r="F16" s="6">
        <v>60</v>
      </c>
      <c r="G16" s="1">
        <v>0</v>
      </c>
      <c r="H16" s="2">
        <f t="shared" ref="H16:H26" si="4">F16*(1+G16)</f>
        <v>60</v>
      </c>
      <c r="I16" s="16" t="s">
        <v>29</v>
      </c>
      <c r="J16" s="56">
        <v>18.200000000000003</v>
      </c>
      <c r="K16" s="57">
        <f>J16*H16</f>
        <v>1092.0000000000002</v>
      </c>
      <c r="L16" s="57">
        <v>46.8</v>
      </c>
      <c r="M16" s="57">
        <f>L16*H16</f>
        <v>2808</v>
      </c>
      <c r="N16" s="56">
        <v>65</v>
      </c>
      <c r="O16" s="4">
        <f t="shared" ref="O16:O26" si="5">N16*H16</f>
        <v>3900</v>
      </c>
      <c r="P16" s="10"/>
    </row>
    <row r="17" spans="1:16" s="9" customFormat="1" ht="24.75" customHeight="1" x14ac:dyDescent="0.35">
      <c r="A17" s="35">
        <f>IF(I17&lt;&gt;"",1+MAX($A$1:A16),"")</f>
        <v>5</v>
      </c>
      <c r="B17" s="37" t="s">
        <v>38</v>
      </c>
      <c r="C17" s="37" t="s">
        <v>39</v>
      </c>
      <c r="E17" s="32" t="s">
        <v>42</v>
      </c>
      <c r="F17" s="6">
        <v>26</v>
      </c>
      <c r="G17" s="1">
        <v>0</v>
      </c>
      <c r="H17" s="2">
        <f t="shared" si="4"/>
        <v>26</v>
      </c>
      <c r="I17" s="16" t="s">
        <v>29</v>
      </c>
      <c r="J17" s="56">
        <v>33.6</v>
      </c>
      <c r="K17" s="57">
        <f>J17*H17</f>
        <v>873.6</v>
      </c>
      <c r="L17" s="57">
        <v>86.399999999999991</v>
      </c>
      <c r="M17" s="57">
        <f>L17*H17</f>
        <v>2246.3999999999996</v>
      </c>
      <c r="N17" s="56">
        <v>120</v>
      </c>
      <c r="O17" s="4">
        <f t="shared" si="5"/>
        <v>3120</v>
      </c>
      <c r="P17" s="10"/>
    </row>
    <row r="18" spans="1:16" s="9" customFormat="1" ht="24.75" customHeight="1" x14ac:dyDescent="0.35">
      <c r="A18" s="35">
        <f>IF(I18&lt;&gt;"",1+MAX($A$1:A17),"")</f>
        <v>6</v>
      </c>
      <c r="B18" s="37" t="s">
        <v>38</v>
      </c>
      <c r="C18" s="37" t="s">
        <v>39</v>
      </c>
      <c r="E18" s="32" t="s">
        <v>43</v>
      </c>
      <c r="F18" s="6">
        <v>14</v>
      </c>
      <c r="G18" s="1">
        <v>0</v>
      </c>
      <c r="H18" s="2">
        <f t="shared" si="4"/>
        <v>14</v>
      </c>
      <c r="I18" s="16" t="s">
        <v>29</v>
      </c>
      <c r="J18" s="56">
        <v>39.200000000000003</v>
      </c>
      <c r="K18" s="57">
        <f>J18*H18</f>
        <v>548.80000000000007</v>
      </c>
      <c r="L18" s="57">
        <v>100.8</v>
      </c>
      <c r="M18" s="57">
        <f>L18*H18</f>
        <v>1411.2</v>
      </c>
      <c r="N18" s="56">
        <v>140</v>
      </c>
      <c r="O18" s="4">
        <f t="shared" si="5"/>
        <v>1960</v>
      </c>
      <c r="P18" s="10"/>
    </row>
    <row r="19" spans="1:16" s="9" customFormat="1" ht="24.75" customHeight="1" x14ac:dyDescent="0.35">
      <c r="A19" s="35">
        <f>IF(I19&lt;&gt;"",1+MAX($A$1:A18),"")</f>
        <v>7</v>
      </c>
      <c r="B19" s="37" t="s">
        <v>38</v>
      </c>
      <c r="C19" s="37" t="s">
        <v>39</v>
      </c>
      <c r="E19" s="32" t="s">
        <v>44</v>
      </c>
      <c r="F19" s="6">
        <v>1</v>
      </c>
      <c r="G19" s="1">
        <v>0</v>
      </c>
      <c r="H19" s="2">
        <f t="shared" si="4"/>
        <v>1</v>
      </c>
      <c r="I19" s="16" t="s">
        <v>29</v>
      </c>
      <c r="J19" s="60">
        <v>50.400000000000006</v>
      </c>
      <c r="K19" s="61">
        <f t="shared" ref="K19" si="6">J19*H19</f>
        <v>50.400000000000006</v>
      </c>
      <c r="L19" s="61">
        <v>129.6</v>
      </c>
      <c r="M19" s="61">
        <f t="shared" ref="M19" si="7">L19*H19</f>
        <v>129.6</v>
      </c>
      <c r="N19" s="60">
        <v>180</v>
      </c>
      <c r="O19" s="4">
        <f t="shared" si="5"/>
        <v>180</v>
      </c>
      <c r="P19" s="10"/>
    </row>
    <row r="20" spans="1:16" s="9" customFormat="1" ht="24.75" customHeight="1" x14ac:dyDescent="0.35">
      <c r="A20" s="35">
        <f>IF(I20&lt;&gt;"",1+MAX($A$1:A19),"")</f>
        <v>8</v>
      </c>
      <c r="B20" s="37" t="s">
        <v>38</v>
      </c>
      <c r="C20" s="37" t="s">
        <v>39</v>
      </c>
      <c r="E20" s="32" t="s">
        <v>45</v>
      </c>
      <c r="F20" s="6">
        <v>2</v>
      </c>
      <c r="G20" s="1">
        <v>0</v>
      </c>
      <c r="H20" s="2">
        <f t="shared" si="4"/>
        <v>2</v>
      </c>
      <c r="I20" s="16" t="s">
        <v>29</v>
      </c>
      <c r="J20" s="60">
        <v>44.800000000000004</v>
      </c>
      <c r="K20" s="61">
        <f t="shared" ref="K20" si="8">J20*H20</f>
        <v>89.600000000000009</v>
      </c>
      <c r="L20" s="61">
        <v>115.19999999999999</v>
      </c>
      <c r="M20" s="61">
        <f t="shared" ref="M20" si="9">L20*H20</f>
        <v>230.39999999999998</v>
      </c>
      <c r="N20" s="60">
        <v>160</v>
      </c>
      <c r="O20" s="4">
        <f t="shared" si="5"/>
        <v>320</v>
      </c>
      <c r="P20" s="10"/>
    </row>
    <row r="21" spans="1:16" s="9" customFormat="1" ht="24.75" customHeight="1" x14ac:dyDescent="0.35">
      <c r="A21" s="35">
        <f>IF(I21&lt;&gt;"",1+MAX($A$1:A20),"")</f>
        <v>9</v>
      </c>
      <c r="B21" s="37" t="s">
        <v>38</v>
      </c>
      <c r="C21" s="37" t="s">
        <v>39</v>
      </c>
      <c r="E21" s="32" t="s">
        <v>46</v>
      </c>
      <c r="F21" s="6">
        <v>11</v>
      </c>
      <c r="G21" s="1">
        <v>0</v>
      </c>
      <c r="H21" s="2">
        <f t="shared" si="4"/>
        <v>11</v>
      </c>
      <c r="I21" s="16" t="s">
        <v>29</v>
      </c>
      <c r="J21" s="58">
        <v>28.000000000000004</v>
      </c>
      <c r="K21" s="59">
        <f t="shared" ref="K21:K26" si="10">J21*H21</f>
        <v>308.00000000000006</v>
      </c>
      <c r="L21" s="59">
        <v>72</v>
      </c>
      <c r="M21" s="59">
        <f t="shared" ref="M21:M26" si="11">L21*H21</f>
        <v>792</v>
      </c>
      <c r="N21" s="58">
        <v>100</v>
      </c>
      <c r="O21" s="4">
        <f t="shared" si="5"/>
        <v>1100</v>
      </c>
      <c r="P21" s="10"/>
    </row>
    <row r="22" spans="1:16" s="9" customFormat="1" ht="24.75" customHeight="1" x14ac:dyDescent="0.35">
      <c r="A22" s="35">
        <f>IF(I22&lt;&gt;"",1+MAX($A$1:A21),"")</f>
        <v>10</v>
      </c>
      <c r="B22" s="37" t="s">
        <v>38</v>
      </c>
      <c r="C22" s="37" t="s">
        <v>39</v>
      </c>
      <c r="E22" s="32" t="s">
        <v>40</v>
      </c>
      <c r="F22" s="6">
        <v>12</v>
      </c>
      <c r="G22" s="1">
        <v>0</v>
      </c>
      <c r="H22" s="2">
        <f t="shared" ref="H22" si="12">F22*(1+G22)</f>
        <v>12</v>
      </c>
      <c r="I22" s="16" t="s">
        <v>29</v>
      </c>
      <c r="J22" s="58">
        <v>7.04</v>
      </c>
      <c r="K22" s="59">
        <f t="shared" ref="K22" si="13">J22*H22</f>
        <v>84.48</v>
      </c>
      <c r="L22" s="59">
        <v>22</v>
      </c>
      <c r="M22" s="59">
        <f t="shared" ref="M22" si="14">L22*H22</f>
        <v>264</v>
      </c>
      <c r="N22" s="58">
        <f>J22+L22</f>
        <v>29.04</v>
      </c>
      <c r="O22" s="4">
        <f t="shared" ref="O22" si="15">N22*H22</f>
        <v>348.48</v>
      </c>
      <c r="P22" s="10"/>
    </row>
    <row r="23" spans="1:16" s="9" customFormat="1" ht="24.75" customHeight="1" x14ac:dyDescent="0.35">
      <c r="A23" s="35">
        <f>IF(I23&lt;&gt;"",1+MAX($A$1:A21),"")</f>
        <v>10</v>
      </c>
      <c r="B23" s="37" t="s">
        <v>38</v>
      </c>
      <c r="C23" s="37" t="s">
        <v>39</v>
      </c>
      <c r="E23" s="32" t="s">
        <v>47</v>
      </c>
      <c r="F23" s="6">
        <v>17</v>
      </c>
      <c r="G23" s="1">
        <v>0</v>
      </c>
      <c r="H23" s="2">
        <f t="shared" si="4"/>
        <v>17</v>
      </c>
      <c r="I23" s="16" t="s">
        <v>29</v>
      </c>
      <c r="J23" s="56">
        <v>56.000000000000007</v>
      </c>
      <c r="K23" s="57">
        <f>J23*H23</f>
        <v>952.00000000000011</v>
      </c>
      <c r="L23" s="57">
        <v>144</v>
      </c>
      <c r="M23" s="57">
        <f>L23*H23</f>
        <v>2448</v>
      </c>
      <c r="N23" s="56">
        <v>200</v>
      </c>
      <c r="O23" s="4">
        <f t="shared" si="5"/>
        <v>3400</v>
      </c>
      <c r="P23" s="10"/>
    </row>
    <row r="24" spans="1:16" s="9" customFormat="1" ht="24.75" customHeight="1" x14ac:dyDescent="0.35">
      <c r="A24" s="35">
        <f>IF(I24&lt;&gt;"",1+MAX($A$1:A23),"")</f>
        <v>11</v>
      </c>
      <c r="B24" s="37" t="s">
        <v>38</v>
      </c>
      <c r="C24" s="37" t="s">
        <v>39</v>
      </c>
      <c r="E24" s="32" t="s">
        <v>48</v>
      </c>
      <c r="F24" s="6">
        <v>5</v>
      </c>
      <c r="G24" s="1">
        <v>0</v>
      </c>
      <c r="H24" s="2">
        <f t="shared" si="4"/>
        <v>5</v>
      </c>
      <c r="I24" s="16" t="s">
        <v>29</v>
      </c>
      <c r="J24" s="56">
        <v>42.000000000000007</v>
      </c>
      <c r="K24" s="57">
        <f t="shared" ref="K24:K25" si="16">J24*H24</f>
        <v>210.00000000000003</v>
      </c>
      <c r="L24" s="57">
        <v>108</v>
      </c>
      <c r="M24" s="57">
        <f t="shared" ref="M24:M25" si="17">L24*H24</f>
        <v>540</v>
      </c>
      <c r="N24" s="56">
        <v>150</v>
      </c>
      <c r="O24" s="4">
        <f t="shared" si="5"/>
        <v>750</v>
      </c>
      <c r="P24" s="10"/>
    </row>
    <row r="25" spans="1:16" s="9" customFormat="1" ht="24.75" customHeight="1" x14ac:dyDescent="0.35">
      <c r="A25" s="35">
        <f>IF(I25&lt;&gt;"",1+MAX($A$1:A24),"")</f>
        <v>12</v>
      </c>
      <c r="B25" s="37" t="s">
        <v>38</v>
      </c>
      <c r="C25" s="37" t="s">
        <v>39</v>
      </c>
      <c r="E25" s="32" t="s">
        <v>49</v>
      </c>
      <c r="F25" s="6">
        <v>7</v>
      </c>
      <c r="G25" s="1">
        <v>0</v>
      </c>
      <c r="H25" s="2">
        <f t="shared" si="4"/>
        <v>7</v>
      </c>
      <c r="I25" s="16" t="s">
        <v>29</v>
      </c>
      <c r="J25" s="58">
        <v>16</v>
      </c>
      <c r="K25" s="59">
        <f t="shared" si="16"/>
        <v>112</v>
      </c>
      <c r="L25" s="59">
        <v>50</v>
      </c>
      <c r="M25" s="59">
        <f t="shared" si="17"/>
        <v>350</v>
      </c>
      <c r="N25" s="58">
        <f>J25+L25</f>
        <v>66</v>
      </c>
      <c r="O25" s="4">
        <f t="shared" si="5"/>
        <v>462</v>
      </c>
      <c r="P25" s="10"/>
    </row>
    <row r="26" spans="1:16" s="9" customFormat="1" ht="24.75" customHeight="1" x14ac:dyDescent="0.35">
      <c r="A26" s="35">
        <f>IF(I26&lt;&gt;"",1+MAX($A$1:A25),"")</f>
        <v>13</v>
      </c>
      <c r="B26" s="37" t="s">
        <v>38</v>
      </c>
      <c r="C26" s="37" t="s">
        <v>39</v>
      </c>
      <c r="E26" s="32" t="s">
        <v>50</v>
      </c>
      <c r="F26" s="6">
        <v>1</v>
      </c>
      <c r="G26" s="1">
        <v>0</v>
      </c>
      <c r="H26" s="2">
        <f t="shared" si="4"/>
        <v>1</v>
      </c>
      <c r="I26" s="16" t="s">
        <v>29</v>
      </c>
      <c r="J26" s="56">
        <v>84</v>
      </c>
      <c r="K26" s="57">
        <f t="shared" si="10"/>
        <v>84</v>
      </c>
      <c r="L26" s="57">
        <v>115.99999999999999</v>
      </c>
      <c r="M26" s="57">
        <f t="shared" si="11"/>
        <v>115.99999999999999</v>
      </c>
      <c r="N26" s="56">
        <v>200</v>
      </c>
      <c r="O26" s="4">
        <f t="shared" si="5"/>
        <v>200</v>
      </c>
      <c r="P26" s="10"/>
    </row>
    <row r="27" spans="1:16" s="9" customFormat="1" ht="14.5" x14ac:dyDescent="0.35">
      <c r="A27" s="35" t="str">
        <f>IF(I27&lt;&gt;"",1+MAX($A$1:A26),"")</f>
        <v/>
      </c>
      <c r="B27" s="37"/>
      <c r="C27" s="28"/>
      <c r="E27" s="32"/>
      <c r="F27" s="6"/>
      <c r="G27" s="1"/>
      <c r="H27" s="2"/>
      <c r="I27" s="16"/>
      <c r="J27" s="3"/>
      <c r="K27" s="40"/>
      <c r="L27" s="40"/>
      <c r="M27" s="40"/>
      <c r="N27" s="3"/>
      <c r="O27" s="4"/>
      <c r="P27" s="10"/>
    </row>
    <row r="28" spans="1:16" x14ac:dyDescent="0.35">
      <c r="A28" s="35" t="str">
        <f>IF(I28&lt;&gt;"",1+MAX($A$1:A27),"")</f>
        <v/>
      </c>
      <c r="B28" s="50"/>
      <c r="C28" s="49"/>
      <c r="D28" s="47"/>
      <c r="E28" s="52" t="s">
        <v>51</v>
      </c>
      <c r="F28" s="6"/>
      <c r="G28" s="1"/>
      <c r="H28" s="2"/>
      <c r="I28" s="16"/>
      <c r="J28" s="40"/>
      <c r="K28" s="40"/>
      <c r="L28" s="40"/>
      <c r="M28" s="40"/>
      <c r="N28" s="3"/>
      <c r="O28" s="4"/>
      <c r="P28" s="10"/>
    </row>
    <row r="29" spans="1:16" s="9" customFormat="1" ht="24.75" customHeight="1" x14ac:dyDescent="0.35">
      <c r="A29" s="35">
        <f>IF(I29&lt;&gt;"",1+MAX($A$1:A28),"")</f>
        <v>14</v>
      </c>
      <c r="B29" s="37" t="s">
        <v>38</v>
      </c>
      <c r="C29" s="37" t="s">
        <v>39</v>
      </c>
      <c r="E29" s="32" t="s">
        <v>52</v>
      </c>
      <c r="F29" s="6">
        <v>7</v>
      </c>
      <c r="G29" s="1">
        <v>0</v>
      </c>
      <c r="H29" s="2">
        <f t="shared" ref="H29:H39" si="18">F29*(1+G29)</f>
        <v>7</v>
      </c>
      <c r="I29" s="16" t="s">
        <v>29</v>
      </c>
      <c r="J29" s="60">
        <v>22.080000000000002</v>
      </c>
      <c r="K29" s="61">
        <f>J29*H29</f>
        <v>154.56</v>
      </c>
      <c r="L29" s="61">
        <v>69</v>
      </c>
      <c r="M29" s="61">
        <f>L29*H29</f>
        <v>483</v>
      </c>
      <c r="N29" s="60">
        <f>J29+L29</f>
        <v>91.08</v>
      </c>
      <c r="O29" s="4">
        <f t="shared" ref="O29:O33" si="19">N29*H29</f>
        <v>637.55999999999995</v>
      </c>
      <c r="P29" s="10"/>
    </row>
    <row r="30" spans="1:16" s="9" customFormat="1" ht="24.75" customHeight="1" x14ac:dyDescent="0.35">
      <c r="A30" s="35">
        <f>IF(I30&lt;&gt;"",1+MAX($A$1:A29),"")</f>
        <v>15</v>
      </c>
      <c r="B30" s="37" t="s">
        <v>38</v>
      </c>
      <c r="C30" s="37" t="s">
        <v>39</v>
      </c>
      <c r="E30" s="32" t="s">
        <v>53</v>
      </c>
      <c r="F30" s="6">
        <v>2</v>
      </c>
      <c r="G30" s="1">
        <v>0</v>
      </c>
      <c r="H30" s="2">
        <f t="shared" si="18"/>
        <v>2</v>
      </c>
      <c r="I30" s="16" t="s">
        <v>29</v>
      </c>
      <c r="J30" s="60">
        <v>28.16</v>
      </c>
      <c r="K30" s="61">
        <f>J30*H30</f>
        <v>56.32</v>
      </c>
      <c r="L30" s="61">
        <v>88</v>
      </c>
      <c r="M30" s="61">
        <f>L30*H30</f>
        <v>176</v>
      </c>
      <c r="N30" s="60">
        <f>J30+L30</f>
        <v>116.16</v>
      </c>
      <c r="O30" s="4">
        <f t="shared" si="19"/>
        <v>232.32</v>
      </c>
      <c r="P30" s="10"/>
    </row>
    <row r="31" spans="1:16" s="9" customFormat="1" ht="24.75" customHeight="1" x14ac:dyDescent="0.35">
      <c r="A31" s="35">
        <f>IF(I31&lt;&gt;"",1+MAX($A$1:A30),"")</f>
        <v>16</v>
      </c>
      <c r="B31" s="37" t="s">
        <v>38</v>
      </c>
      <c r="C31" s="37" t="s">
        <v>39</v>
      </c>
      <c r="E31" s="32" t="s">
        <v>54</v>
      </c>
      <c r="F31" s="6">
        <v>6</v>
      </c>
      <c r="G31" s="1">
        <v>0</v>
      </c>
      <c r="H31" s="2">
        <f t="shared" si="18"/>
        <v>6</v>
      </c>
      <c r="I31" s="16" t="s">
        <v>29</v>
      </c>
      <c r="J31" s="56">
        <v>144</v>
      </c>
      <c r="K31" s="57">
        <f t="shared" ref="K31" si="20">J31*H31</f>
        <v>864</v>
      </c>
      <c r="L31" s="57">
        <v>450</v>
      </c>
      <c r="M31" s="57">
        <f t="shared" ref="M31" si="21">L31*H31</f>
        <v>2700</v>
      </c>
      <c r="N31" s="56">
        <f t="shared" ref="N31" si="22">J31+L31</f>
        <v>594</v>
      </c>
      <c r="O31" s="4">
        <f t="shared" si="19"/>
        <v>3564</v>
      </c>
      <c r="P31" s="10"/>
    </row>
    <row r="32" spans="1:16" s="9" customFormat="1" ht="24.75" customHeight="1" x14ac:dyDescent="0.35">
      <c r="A32" s="35">
        <f>IF(I32&lt;&gt;"",1+MAX($A$1:A31),"")</f>
        <v>17</v>
      </c>
      <c r="B32" s="37" t="s">
        <v>38</v>
      </c>
      <c r="C32" s="37" t="s">
        <v>39</v>
      </c>
      <c r="E32" s="32" t="s">
        <v>72</v>
      </c>
      <c r="F32" s="6">
        <v>71</v>
      </c>
      <c r="G32" s="1">
        <v>0</v>
      </c>
      <c r="H32" s="2">
        <f t="shared" si="18"/>
        <v>71</v>
      </c>
      <c r="I32" s="16" t="s">
        <v>29</v>
      </c>
      <c r="J32" s="58">
        <v>38.4</v>
      </c>
      <c r="K32" s="59">
        <f>J32*H32</f>
        <v>2726.4</v>
      </c>
      <c r="L32" s="59">
        <v>120</v>
      </c>
      <c r="M32" s="59">
        <f>L32*H32</f>
        <v>8520</v>
      </c>
      <c r="N32" s="58">
        <f>J32+L32</f>
        <v>158.4</v>
      </c>
      <c r="O32" s="4">
        <f t="shared" si="19"/>
        <v>11246.4</v>
      </c>
      <c r="P32" s="10"/>
    </row>
    <row r="33" spans="1:16" s="9" customFormat="1" ht="24.75" customHeight="1" x14ac:dyDescent="0.35">
      <c r="A33" s="35">
        <f>IF(I33&lt;&gt;"",1+MAX($A$1:A32),"")</f>
        <v>18</v>
      </c>
      <c r="B33" s="37" t="s">
        <v>38</v>
      </c>
      <c r="C33" s="37" t="s">
        <v>39</v>
      </c>
      <c r="E33" s="32" t="s">
        <v>73</v>
      </c>
      <c r="F33" s="6">
        <v>11</v>
      </c>
      <c r="G33" s="1">
        <v>0</v>
      </c>
      <c r="H33" s="2">
        <f t="shared" si="18"/>
        <v>11</v>
      </c>
      <c r="I33" s="16" t="s">
        <v>29</v>
      </c>
      <c r="J33" s="58">
        <v>38.4</v>
      </c>
      <c r="K33" s="59">
        <f>J33*H33</f>
        <v>422.4</v>
      </c>
      <c r="L33" s="59">
        <v>120</v>
      </c>
      <c r="M33" s="59">
        <f>L33*H33</f>
        <v>1320</v>
      </c>
      <c r="N33" s="58">
        <f>J33+L33</f>
        <v>158.4</v>
      </c>
      <c r="O33" s="4">
        <f t="shared" si="19"/>
        <v>1742.4</v>
      </c>
      <c r="P33" s="10"/>
    </row>
    <row r="34" spans="1:16" s="9" customFormat="1" ht="14.5" x14ac:dyDescent="0.35">
      <c r="A34" s="35" t="str">
        <f>IF(I34&lt;&gt;"",1+MAX($A$1:A33),"")</f>
        <v/>
      </c>
      <c r="B34" s="37"/>
      <c r="C34" s="28"/>
      <c r="E34" s="32"/>
      <c r="F34" s="6"/>
      <c r="G34" s="1"/>
      <c r="H34" s="2"/>
      <c r="I34" s="16"/>
      <c r="J34" s="3"/>
      <c r="K34" s="40"/>
      <c r="L34" s="40"/>
      <c r="M34" s="40"/>
      <c r="N34" s="3"/>
      <c r="O34" s="4"/>
      <c r="P34" s="10"/>
    </row>
    <row r="35" spans="1:16" x14ac:dyDescent="0.35">
      <c r="A35" s="35" t="str">
        <f>IF(I35&lt;&gt;"",1+MAX($A$1:A34),"")</f>
        <v/>
      </c>
      <c r="B35" s="50"/>
      <c r="C35" s="49"/>
      <c r="D35" s="47"/>
      <c r="E35" s="52" t="s">
        <v>55</v>
      </c>
      <c r="F35" s="6"/>
      <c r="G35" s="1"/>
      <c r="H35" s="2"/>
      <c r="I35" s="16"/>
      <c r="J35" s="40"/>
      <c r="K35" s="40"/>
      <c r="L35" s="40"/>
      <c r="M35" s="40"/>
      <c r="N35" s="3"/>
      <c r="O35" s="4"/>
      <c r="P35" s="10"/>
    </row>
    <row r="36" spans="1:16" s="9" customFormat="1" ht="24.75" customHeight="1" x14ac:dyDescent="0.35">
      <c r="A36" s="35">
        <f>IF(I36&lt;&gt;"",1+MAX($A$1:A35),"")</f>
        <v>19</v>
      </c>
      <c r="B36" s="37" t="s">
        <v>38</v>
      </c>
      <c r="C36" s="37" t="s">
        <v>39</v>
      </c>
      <c r="E36" s="32" t="s">
        <v>56</v>
      </c>
      <c r="F36" s="6">
        <v>10</v>
      </c>
      <c r="G36" s="1">
        <v>0</v>
      </c>
      <c r="H36" s="2">
        <f t="shared" si="18"/>
        <v>10</v>
      </c>
      <c r="I36" s="16" t="s">
        <v>29</v>
      </c>
      <c r="J36" s="58">
        <v>7.04</v>
      </c>
      <c r="K36" s="59">
        <f>J36*H36</f>
        <v>70.400000000000006</v>
      </c>
      <c r="L36" s="59">
        <v>22</v>
      </c>
      <c r="M36" s="59">
        <f>L36*H36</f>
        <v>220</v>
      </c>
      <c r="N36" s="58">
        <f>J36+L36</f>
        <v>29.04</v>
      </c>
      <c r="O36" s="4">
        <f t="shared" ref="O36:O39" si="23">N36*H36</f>
        <v>290.39999999999998</v>
      </c>
      <c r="P36" s="10"/>
    </row>
    <row r="37" spans="1:16" s="9" customFormat="1" ht="24.75" customHeight="1" x14ac:dyDescent="0.35">
      <c r="A37" s="35">
        <f>IF(I37&lt;&gt;"",1+MAX($A$1:A36),"")</f>
        <v>20</v>
      </c>
      <c r="B37" s="37" t="s">
        <v>38</v>
      </c>
      <c r="C37" s="37" t="s">
        <v>39</v>
      </c>
      <c r="E37" s="32" t="s">
        <v>57</v>
      </c>
      <c r="F37" s="6">
        <v>2</v>
      </c>
      <c r="G37" s="1">
        <v>0</v>
      </c>
      <c r="H37" s="2">
        <f t="shared" si="18"/>
        <v>2</v>
      </c>
      <c r="I37" s="16" t="s">
        <v>29</v>
      </c>
      <c r="J37" s="58">
        <v>11.200000000000001</v>
      </c>
      <c r="K37" s="59">
        <f>J37*H37</f>
        <v>22.400000000000002</v>
      </c>
      <c r="L37" s="59">
        <v>35</v>
      </c>
      <c r="M37" s="59">
        <f>L37*H37</f>
        <v>70</v>
      </c>
      <c r="N37" s="58">
        <f>J37+L37</f>
        <v>46.2</v>
      </c>
      <c r="O37" s="4">
        <f t="shared" si="23"/>
        <v>92.4</v>
      </c>
      <c r="P37" s="10"/>
    </row>
    <row r="38" spans="1:16" s="9" customFormat="1" ht="24.75" customHeight="1" x14ac:dyDescent="0.35">
      <c r="A38" s="35">
        <f>IF(I38&lt;&gt;"",1+MAX($A$1:A37),"")</f>
        <v>21</v>
      </c>
      <c r="B38" s="37" t="s">
        <v>38</v>
      </c>
      <c r="C38" s="37" t="s">
        <v>39</v>
      </c>
      <c r="E38" s="32" t="s">
        <v>58</v>
      </c>
      <c r="F38" s="6">
        <v>52</v>
      </c>
      <c r="G38" s="1">
        <v>0</v>
      </c>
      <c r="H38" s="2">
        <f t="shared" si="18"/>
        <v>52</v>
      </c>
      <c r="I38" s="16" t="s">
        <v>29</v>
      </c>
      <c r="J38" s="58">
        <v>7.68</v>
      </c>
      <c r="K38" s="59">
        <f>J38*H38</f>
        <v>399.36</v>
      </c>
      <c r="L38" s="59">
        <v>24</v>
      </c>
      <c r="M38" s="59">
        <f>L38*H38</f>
        <v>1248</v>
      </c>
      <c r="N38" s="58">
        <f>J38+L38</f>
        <v>31.68</v>
      </c>
      <c r="O38" s="4">
        <f t="shared" si="23"/>
        <v>1647.36</v>
      </c>
      <c r="P38" s="10"/>
    </row>
    <row r="39" spans="1:16" s="9" customFormat="1" ht="24.75" customHeight="1" x14ac:dyDescent="0.35">
      <c r="A39" s="35">
        <f>IF(I39&lt;&gt;"",1+MAX($A$1:A38),"")</f>
        <v>22</v>
      </c>
      <c r="B39" s="37" t="s">
        <v>38</v>
      </c>
      <c r="C39" s="37" t="s">
        <v>39</v>
      </c>
      <c r="E39" s="32" t="s">
        <v>59</v>
      </c>
      <c r="F39" s="6">
        <v>8</v>
      </c>
      <c r="G39" s="1">
        <v>0</v>
      </c>
      <c r="H39" s="2">
        <f t="shared" si="18"/>
        <v>8</v>
      </c>
      <c r="I39" s="16" t="s">
        <v>29</v>
      </c>
      <c r="J39" s="60">
        <v>8</v>
      </c>
      <c r="K39" s="61">
        <f>J39*H39</f>
        <v>64</v>
      </c>
      <c r="L39" s="61">
        <v>25</v>
      </c>
      <c r="M39" s="61">
        <f>L39*H39</f>
        <v>200</v>
      </c>
      <c r="N39" s="60">
        <f>J39+L39</f>
        <v>33</v>
      </c>
      <c r="O39" s="4">
        <f t="shared" si="23"/>
        <v>264</v>
      </c>
      <c r="P39" s="10"/>
    </row>
    <row r="40" spans="1:16" s="9" customFormat="1" ht="14.5" x14ac:dyDescent="0.35">
      <c r="A40" s="35" t="str">
        <f>IF(I40&lt;&gt;"",1+MAX($A$1:A39),"")</f>
        <v/>
      </c>
      <c r="B40" s="37"/>
      <c r="C40" s="28"/>
      <c r="E40" s="32"/>
      <c r="F40" s="6"/>
      <c r="G40" s="1"/>
      <c r="H40" s="2"/>
      <c r="I40" s="16"/>
      <c r="J40" s="3"/>
      <c r="K40" s="40"/>
      <c r="L40" s="40"/>
      <c r="M40" s="40"/>
      <c r="N40" s="3"/>
      <c r="O40" s="4"/>
      <c r="P40" s="10"/>
    </row>
    <row r="41" spans="1:16" x14ac:dyDescent="0.35">
      <c r="A41" s="35" t="str">
        <f>IF(I41&lt;&gt;"",1+MAX($A$1:A40),"")</f>
        <v/>
      </c>
      <c r="B41" s="50"/>
      <c r="C41" s="49"/>
      <c r="D41" s="47"/>
      <c r="E41" s="52" t="s">
        <v>60</v>
      </c>
      <c r="F41" s="6"/>
      <c r="G41" s="1"/>
      <c r="H41" s="2"/>
      <c r="I41" s="16"/>
      <c r="J41" s="40"/>
      <c r="K41" s="40"/>
      <c r="L41" s="40"/>
      <c r="M41" s="40"/>
      <c r="N41" s="3"/>
      <c r="O41" s="4"/>
      <c r="P41" s="10"/>
    </row>
    <row r="42" spans="1:16" s="9" customFormat="1" ht="24.75" customHeight="1" x14ac:dyDescent="0.35">
      <c r="A42" s="35">
        <f>IF(I42&lt;&gt;"",1+MAX($A$1:A41),"")</f>
        <v>23</v>
      </c>
      <c r="B42" s="37" t="s">
        <v>38</v>
      </c>
      <c r="C42" s="37" t="s">
        <v>39</v>
      </c>
      <c r="E42" s="32" t="s">
        <v>61</v>
      </c>
      <c r="F42" s="6">
        <v>1</v>
      </c>
      <c r="G42" s="1">
        <v>0</v>
      </c>
      <c r="H42" s="2">
        <f t="shared" ref="H42" si="24">F42*(1+G42)</f>
        <v>1</v>
      </c>
      <c r="I42" s="16" t="s">
        <v>29</v>
      </c>
      <c r="J42" s="56">
        <v>461.12</v>
      </c>
      <c r="K42" s="61">
        <f>J42*H42</f>
        <v>461.12</v>
      </c>
      <c r="L42" s="61">
        <v>1441</v>
      </c>
      <c r="M42" s="61">
        <f>L42*H42</f>
        <v>1441</v>
      </c>
      <c r="N42" s="56">
        <f>J42+L42</f>
        <v>1902.12</v>
      </c>
      <c r="O42" s="4">
        <f t="shared" ref="O42" si="25">N42*H42</f>
        <v>1902.12</v>
      </c>
      <c r="P42" s="10"/>
    </row>
    <row r="43" spans="1:16" s="9" customFormat="1" ht="14.5" x14ac:dyDescent="0.35">
      <c r="A43" s="35" t="str">
        <f>IF(I43&lt;&gt;"",1+MAX($A$1:A42),"")</f>
        <v/>
      </c>
      <c r="B43" s="37"/>
      <c r="C43" s="28"/>
      <c r="E43" s="32"/>
      <c r="F43" s="6"/>
      <c r="G43" s="1"/>
      <c r="H43" s="2"/>
      <c r="I43" s="16"/>
      <c r="J43" s="3"/>
      <c r="K43" s="40"/>
      <c r="L43" s="40"/>
      <c r="M43" s="40"/>
      <c r="N43" s="3"/>
      <c r="O43" s="4"/>
      <c r="P43" s="10"/>
    </row>
    <row r="44" spans="1:16" x14ac:dyDescent="0.35">
      <c r="A44" s="35" t="str">
        <f>IF(I44&lt;&gt;"",1+MAX($A$1:A43),"")</f>
        <v/>
      </c>
      <c r="B44" s="50"/>
      <c r="C44" s="49"/>
      <c r="D44" s="47"/>
      <c r="E44" s="52" t="s">
        <v>62</v>
      </c>
      <c r="F44" s="6"/>
      <c r="G44" s="1"/>
      <c r="H44" s="2"/>
      <c r="I44" s="16"/>
      <c r="J44" s="40"/>
      <c r="K44" s="40"/>
      <c r="L44" s="40"/>
      <c r="M44" s="40"/>
      <c r="N44" s="3"/>
      <c r="O44" s="4"/>
      <c r="P44" s="10"/>
    </row>
    <row r="45" spans="1:16" s="9" customFormat="1" ht="24.75" customHeight="1" x14ac:dyDescent="0.35">
      <c r="A45" s="35">
        <f>IF(I45&lt;&gt;"",1+MAX($A$1:A44),"")</f>
        <v>24</v>
      </c>
      <c r="B45" s="37" t="s">
        <v>63</v>
      </c>
      <c r="C45" s="37" t="s">
        <v>63</v>
      </c>
      <c r="E45" s="32" t="s">
        <v>64</v>
      </c>
      <c r="F45" s="6">
        <v>2</v>
      </c>
      <c r="G45" s="1">
        <v>0</v>
      </c>
      <c r="H45" s="2">
        <f t="shared" ref="H45:H48" si="26">F45*(1+G45)</f>
        <v>2</v>
      </c>
      <c r="I45" s="16" t="s">
        <v>29</v>
      </c>
      <c r="J45" s="56">
        <v>77.44</v>
      </c>
      <c r="K45" s="57">
        <f>J45*H45</f>
        <v>154.88</v>
      </c>
      <c r="L45" s="59">
        <v>242</v>
      </c>
      <c r="M45" s="61">
        <f>L45*H45</f>
        <v>484</v>
      </c>
      <c r="N45" s="56">
        <f>J45+L45</f>
        <v>319.44</v>
      </c>
      <c r="O45" s="4">
        <f t="shared" ref="O45:O48" si="27">N45*H45</f>
        <v>638.88</v>
      </c>
      <c r="P45" s="10"/>
    </row>
    <row r="46" spans="1:16" s="9" customFormat="1" ht="24.75" customHeight="1" x14ac:dyDescent="0.35">
      <c r="A46" s="35">
        <f>IF(I46&lt;&gt;"",1+MAX($A$1:A45),"")</f>
        <v>25</v>
      </c>
      <c r="B46" s="37" t="s">
        <v>63</v>
      </c>
      <c r="C46" s="37" t="s">
        <v>63</v>
      </c>
      <c r="E46" s="32" t="s">
        <v>65</v>
      </c>
      <c r="F46" s="6">
        <v>1</v>
      </c>
      <c r="G46" s="1">
        <v>0</v>
      </c>
      <c r="H46" s="2">
        <f t="shared" si="26"/>
        <v>1</v>
      </c>
      <c r="I46" s="16" t="s">
        <v>29</v>
      </c>
      <c r="J46" s="56">
        <v>54.4</v>
      </c>
      <c r="K46" s="57">
        <f>J46*H46</f>
        <v>54.4</v>
      </c>
      <c r="L46" s="59">
        <v>170</v>
      </c>
      <c r="M46" s="61">
        <f>L46*H46</f>
        <v>170</v>
      </c>
      <c r="N46" s="56">
        <f>J46+L46</f>
        <v>224.4</v>
      </c>
      <c r="O46" s="4">
        <f t="shared" si="27"/>
        <v>224.4</v>
      </c>
      <c r="P46" s="10"/>
    </row>
    <row r="47" spans="1:16" s="9" customFormat="1" ht="24.75" customHeight="1" x14ac:dyDescent="0.35">
      <c r="A47" s="35">
        <f>IF(I47&lt;&gt;"",1+MAX($A$1:A46),"")</f>
        <v>26</v>
      </c>
      <c r="B47" s="37" t="s">
        <v>63</v>
      </c>
      <c r="C47" s="37" t="s">
        <v>63</v>
      </c>
      <c r="E47" s="32" t="s">
        <v>66</v>
      </c>
      <c r="F47" s="6">
        <v>1</v>
      </c>
      <c r="G47" s="1">
        <v>0</v>
      </c>
      <c r="H47" s="2">
        <f t="shared" si="26"/>
        <v>1</v>
      </c>
      <c r="I47" s="16" t="s">
        <v>29</v>
      </c>
      <c r="J47" s="56">
        <v>64</v>
      </c>
      <c r="K47" s="57">
        <f>J47*H47</f>
        <v>64</v>
      </c>
      <c r="L47" s="59">
        <v>200</v>
      </c>
      <c r="M47" s="61">
        <f>L47*H47</f>
        <v>200</v>
      </c>
      <c r="N47" s="56">
        <f>J47+L47</f>
        <v>264</v>
      </c>
      <c r="O47" s="4">
        <f t="shared" si="27"/>
        <v>264</v>
      </c>
      <c r="P47" s="10"/>
    </row>
    <row r="48" spans="1:16" s="9" customFormat="1" ht="24.75" customHeight="1" x14ac:dyDescent="0.35">
      <c r="A48" s="35">
        <f>IF(I48&lt;&gt;"",1+MAX($A$1:A47),"")</f>
        <v>27</v>
      </c>
      <c r="B48" s="37" t="s">
        <v>63</v>
      </c>
      <c r="C48" s="37" t="s">
        <v>63</v>
      </c>
      <c r="E48" s="32" t="s">
        <v>67</v>
      </c>
      <c r="F48" s="6">
        <v>1</v>
      </c>
      <c r="G48" s="1">
        <v>0</v>
      </c>
      <c r="H48" s="2">
        <f t="shared" si="26"/>
        <v>1</v>
      </c>
      <c r="I48" s="16" t="s">
        <v>29</v>
      </c>
      <c r="J48" s="56">
        <v>328.96</v>
      </c>
      <c r="K48" s="57">
        <f>J48*H48</f>
        <v>328.96</v>
      </c>
      <c r="L48" s="59">
        <v>1028</v>
      </c>
      <c r="M48" s="61">
        <f>L48*H48</f>
        <v>1028</v>
      </c>
      <c r="N48" s="56">
        <f>J48+L48</f>
        <v>1356.96</v>
      </c>
      <c r="O48" s="4">
        <f t="shared" si="27"/>
        <v>1356.96</v>
      </c>
      <c r="P48" s="10"/>
    </row>
    <row r="49" spans="1:16" s="9" customFormat="1" ht="14.5" x14ac:dyDescent="0.35">
      <c r="A49" s="35" t="str">
        <f>IF(I49&lt;&gt;"",1+MAX($A$1:A48),"")</f>
        <v/>
      </c>
      <c r="B49" s="37"/>
      <c r="C49" s="28"/>
      <c r="E49" s="32"/>
      <c r="F49" s="6"/>
      <c r="G49" s="1"/>
      <c r="H49" s="2"/>
      <c r="I49" s="16"/>
      <c r="J49" s="3"/>
      <c r="K49" s="40"/>
      <c r="L49" s="40"/>
      <c r="M49" s="40"/>
      <c r="N49" s="3"/>
      <c r="O49" s="4"/>
      <c r="P49" s="10"/>
    </row>
    <row r="50" spans="1:16" x14ac:dyDescent="0.35">
      <c r="A50" s="35" t="str">
        <f>IF(I50&lt;&gt;"",1+MAX($A$1:A49),"")</f>
        <v/>
      </c>
      <c r="B50" s="50"/>
      <c r="C50" s="49"/>
      <c r="D50" s="47"/>
      <c r="E50" s="52" t="s">
        <v>68</v>
      </c>
      <c r="F50" s="6"/>
      <c r="G50" s="1"/>
      <c r="H50" s="2"/>
      <c r="I50" s="16"/>
      <c r="J50" s="40"/>
      <c r="K50" s="40"/>
      <c r="L50" s="40"/>
      <c r="M50" s="40"/>
      <c r="N50" s="3"/>
      <c r="O50" s="4"/>
      <c r="P50" s="10"/>
    </row>
    <row r="51" spans="1:16" s="9" customFormat="1" ht="24.75" customHeight="1" x14ac:dyDescent="0.35">
      <c r="A51" s="35">
        <f>IF(I51&lt;&gt;"",1+MAX($A$1:A50),"")</f>
        <v>28</v>
      </c>
      <c r="B51" s="37" t="s">
        <v>63</v>
      </c>
      <c r="C51" s="37" t="s">
        <v>63</v>
      </c>
      <c r="E51" s="32" t="s">
        <v>69</v>
      </c>
      <c r="F51" s="6">
        <v>1</v>
      </c>
      <c r="G51" s="1">
        <v>0</v>
      </c>
      <c r="H51" s="2">
        <f t="shared" ref="H51:H53" si="28">F51*(1+G51)</f>
        <v>1</v>
      </c>
      <c r="I51" s="16" t="s">
        <v>29</v>
      </c>
      <c r="J51" s="58">
        <v>640</v>
      </c>
      <c r="K51" s="59">
        <f t="shared" ref="K51:K53" si="29">J51*H51</f>
        <v>640</v>
      </c>
      <c r="L51" s="59">
        <v>2000</v>
      </c>
      <c r="M51" s="59">
        <f t="shared" ref="M51:M53" si="30">L51*H51</f>
        <v>2000</v>
      </c>
      <c r="N51" s="58">
        <f t="shared" ref="N51:N53" si="31">J51+L51</f>
        <v>2640</v>
      </c>
      <c r="O51" s="4">
        <f t="shared" ref="O51:O53" si="32">N51*H51</f>
        <v>2640</v>
      </c>
      <c r="P51" s="10"/>
    </row>
    <row r="52" spans="1:16" s="9" customFormat="1" ht="24.75" customHeight="1" x14ac:dyDescent="0.35">
      <c r="A52" s="35">
        <f>IF(I52&lt;&gt;"",1+MAX($A$1:A51),"")</f>
        <v>29</v>
      </c>
      <c r="B52" s="37" t="s">
        <v>63</v>
      </c>
      <c r="C52" s="37" t="s">
        <v>63</v>
      </c>
      <c r="E52" s="32" t="s">
        <v>70</v>
      </c>
      <c r="F52" s="6">
        <v>1</v>
      </c>
      <c r="G52" s="1">
        <v>0</v>
      </c>
      <c r="H52" s="2">
        <f t="shared" si="28"/>
        <v>1</v>
      </c>
      <c r="I52" s="16" t="s">
        <v>29</v>
      </c>
      <c r="J52" s="60">
        <v>176</v>
      </c>
      <c r="K52" s="61">
        <f t="shared" si="29"/>
        <v>176</v>
      </c>
      <c r="L52" s="61">
        <v>550</v>
      </c>
      <c r="M52" s="61">
        <f t="shared" si="30"/>
        <v>550</v>
      </c>
      <c r="N52" s="60">
        <f t="shared" si="31"/>
        <v>726</v>
      </c>
      <c r="O52" s="4">
        <f t="shared" si="32"/>
        <v>726</v>
      </c>
      <c r="P52" s="10"/>
    </row>
    <row r="53" spans="1:16" s="9" customFormat="1" ht="24.75" customHeight="1" x14ac:dyDescent="0.35">
      <c r="A53" s="35">
        <f>IF(I53&lt;&gt;"",1+MAX($A$1:A52),"")</f>
        <v>30</v>
      </c>
      <c r="B53" s="37" t="s">
        <v>63</v>
      </c>
      <c r="C53" s="37" t="s">
        <v>63</v>
      </c>
      <c r="E53" s="32" t="s">
        <v>71</v>
      </c>
      <c r="F53" s="6">
        <v>1</v>
      </c>
      <c r="G53" s="1">
        <v>0</v>
      </c>
      <c r="H53" s="2">
        <f t="shared" si="28"/>
        <v>1</v>
      </c>
      <c r="I53" s="16" t="s">
        <v>29</v>
      </c>
      <c r="J53" s="60">
        <v>176</v>
      </c>
      <c r="K53" s="61">
        <f t="shared" si="29"/>
        <v>176</v>
      </c>
      <c r="L53" s="61">
        <v>550</v>
      </c>
      <c r="M53" s="61">
        <f t="shared" si="30"/>
        <v>550</v>
      </c>
      <c r="N53" s="60">
        <f t="shared" si="31"/>
        <v>726</v>
      </c>
      <c r="O53" s="4">
        <f t="shared" si="32"/>
        <v>726</v>
      </c>
      <c r="P53" s="10"/>
    </row>
    <row r="54" spans="1:16" ht="16" thickBot="1" x14ac:dyDescent="0.4">
      <c r="A54" s="68" t="str">
        <f>IF(I54&lt;&gt;"",1+MAX($A$1:A53),"")</f>
        <v/>
      </c>
      <c r="B54" s="50"/>
      <c r="C54" s="49"/>
      <c r="D54" s="9"/>
      <c r="E54" s="51"/>
      <c r="F54" s="6"/>
      <c r="G54" s="1"/>
      <c r="H54" s="2"/>
      <c r="I54" s="16"/>
      <c r="J54" s="40"/>
      <c r="K54" s="40"/>
      <c r="L54" s="40"/>
      <c r="M54" s="40"/>
      <c r="N54" s="3"/>
      <c r="O54" s="4"/>
      <c r="P54" s="10"/>
    </row>
    <row r="55" spans="1:16" ht="16" thickBot="1" x14ac:dyDescent="0.4">
      <c r="A55" s="81" t="s">
        <v>2</v>
      </c>
      <c r="B55" s="82"/>
      <c r="C55" s="82"/>
      <c r="D55" s="82"/>
      <c r="E55" s="11"/>
      <c r="F55" s="55"/>
      <c r="G55" s="12"/>
      <c r="H55" s="12"/>
      <c r="I55" s="20"/>
      <c r="J55" s="20"/>
      <c r="K55" s="20"/>
      <c r="L55" s="20"/>
      <c r="M55" s="20"/>
      <c r="N55" s="11"/>
      <c r="O55" s="13">
        <f>SUM(O7:O54)</f>
        <v>53935.680000000008</v>
      </c>
      <c r="P55" s="14">
        <f>SUM(P6:P54)</f>
        <v>53935.680000000008</v>
      </c>
    </row>
    <row r="56" spans="1:16" ht="16" thickBot="1" x14ac:dyDescent="0.4">
      <c r="A56" s="38" t="s">
        <v>9</v>
      </c>
      <c r="D56" s="39"/>
      <c r="E56" s="11"/>
      <c r="F56" s="55"/>
      <c r="G56" s="12"/>
      <c r="H56" s="12"/>
      <c r="I56" s="20"/>
      <c r="J56" s="20"/>
      <c r="K56" s="20"/>
      <c r="L56" s="20"/>
      <c r="M56" s="20"/>
      <c r="N56" s="15">
        <v>0.25</v>
      </c>
      <c r="O56" s="13">
        <f>N56*O55</f>
        <v>13483.920000000002</v>
      </c>
      <c r="P56" s="14">
        <f>N56*P55</f>
        <v>13483.920000000002</v>
      </c>
    </row>
    <row r="57" spans="1:16" ht="16" thickBot="1" x14ac:dyDescent="0.4">
      <c r="A57" s="81" t="s">
        <v>8</v>
      </c>
      <c r="B57" s="82"/>
      <c r="C57" s="82"/>
      <c r="D57" s="82"/>
      <c r="E57" s="11"/>
      <c r="F57" s="55"/>
      <c r="G57" s="12"/>
      <c r="H57" s="12"/>
      <c r="I57" s="20"/>
      <c r="J57" s="20"/>
      <c r="K57" s="20"/>
      <c r="L57" s="20"/>
      <c r="M57" s="20"/>
      <c r="N57" s="11"/>
      <c r="O57" s="13">
        <f>SUM(O55:O56)</f>
        <v>67419.600000000006</v>
      </c>
      <c r="P57" s="14">
        <f>SUM(P55:P56)</f>
        <v>67419.600000000006</v>
      </c>
    </row>
    <row r="58" spans="1:16" x14ac:dyDescent="0.35">
      <c r="P58" s="5"/>
    </row>
    <row r="59" spans="1:16" x14ac:dyDescent="0.35">
      <c r="P59" s="5"/>
    </row>
    <row r="60" spans="1:16" x14ac:dyDescent="0.35">
      <c r="P60" s="5"/>
    </row>
    <row r="61" spans="1:16" x14ac:dyDescent="0.35">
      <c r="P61" s="5"/>
    </row>
    <row r="62" spans="1:16" x14ac:dyDescent="0.35">
      <c r="P62" s="5"/>
    </row>
    <row r="63" spans="1:16" x14ac:dyDescent="0.35">
      <c r="E63" s="33"/>
      <c r="P63" s="5"/>
    </row>
    <row r="64" spans="1:16" x14ac:dyDescent="0.35">
      <c r="E64" s="33"/>
      <c r="P64" s="5"/>
    </row>
    <row r="65" spans="16:16" x14ac:dyDescent="0.35">
      <c r="P65" s="5"/>
    </row>
    <row r="66" spans="16:16" x14ac:dyDescent="0.35">
      <c r="P66" s="5"/>
    </row>
    <row r="67" spans="16:16" x14ac:dyDescent="0.35">
      <c r="P67" s="5"/>
    </row>
    <row r="68" spans="16:16" x14ac:dyDescent="0.35">
      <c r="P68" s="5"/>
    </row>
    <row r="69" spans="16:16" x14ac:dyDescent="0.35">
      <c r="P69" s="5"/>
    </row>
    <row r="70" spans="16:16" x14ac:dyDescent="0.35">
      <c r="P70" s="5"/>
    </row>
    <row r="71" spans="16:16" x14ac:dyDescent="0.35">
      <c r="P71" s="5"/>
    </row>
    <row r="72" spans="16:16" x14ac:dyDescent="0.35">
      <c r="P72" s="5"/>
    </row>
    <row r="73" spans="16:16" x14ac:dyDescent="0.35">
      <c r="P73" s="5"/>
    </row>
    <row r="74" spans="16:16" x14ac:dyDescent="0.35">
      <c r="P74" s="5"/>
    </row>
    <row r="75" spans="16:16" x14ac:dyDescent="0.35">
      <c r="P75" s="5"/>
    </row>
    <row r="76" spans="16:16" x14ac:dyDescent="0.35">
      <c r="P76" s="5"/>
    </row>
    <row r="77" spans="16:16" x14ac:dyDescent="0.35">
      <c r="P77" s="5"/>
    </row>
    <row r="78" spans="16:16" x14ac:dyDescent="0.35">
      <c r="P78" s="5"/>
    </row>
    <row r="79" spans="16:16" x14ac:dyDescent="0.35">
      <c r="P79" s="5"/>
    </row>
    <row r="80" spans="16:16" x14ac:dyDescent="0.35">
      <c r="P80" s="5"/>
    </row>
    <row r="81" spans="16:16" x14ac:dyDescent="0.35">
      <c r="P81" s="5"/>
    </row>
    <row r="82" spans="16:16" x14ac:dyDescent="0.35">
      <c r="P82" s="5"/>
    </row>
    <row r="83" spans="16:16" x14ac:dyDescent="0.35">
      <c r="P83" s="5"/>
    </row>
    <row r="84" spans="16:16" x14ac:dyDescent="0.35">
      <c r="P84" s="5"/>
    </row>
    <row r="85" spans="16:16" x14ac:dyDescent="0.35">
      <c r="P85" s="5"/>
    </row>
    <row r="86" spans="16:16" x14ac:dyDescent="0.35">
      <c r="P86" s="5"/>
    </row>
    <row r="87" spans="16:16" x14ac:dyDescent="0.35">
      <c r="P87" s="5"/>
    </row>
    <row r="88" spans="16:16" x14ac:dyDescent="0.35">
      <c r="P88" s="5"/>
    </row>
    <row r="89" spans="16:16" x14ac:dyDescent="0.35">
      <c r="P89" s="5"/>
    </row>
    <row r="90" spans="16:16" x14ac:dyDescent="0.35">
      <c r="P90" s="5"/>
    </row>
    <row r="91" spans="16:16" x14ac:dyDescent="0.35">
      <c r="P91" s="5"/>
    </row>
    <row r="92" spans="16:16" x14ac:dyDescent="0.35">
      <c r="P92" s="5"/>
    </row>
    <row r="93" spans="16:16" x14ac:dyDescent="0.35">
      <c r="P93" s="5"/>
    </row>
    <row r="94" spans="16:16" x14ac:dyDescent="0.35">
      <c r="P94" s="5"/>
    </row>
    <row r="95" spans="16:16" x14ac:dyDescent="0.35">
      <c r="P95" s="5"/>
    </row>
    <row r="96" spans="16:16" x14ac:dyDescent="0.35">
      <c r="P96" s="5"/>
    </row>
    <row r="97" spans="16:16" x14ac:dyDescent="0.35">
      <c r="P97" s="5"/>
    </row>
    <row r="98" spans="16:16" x14ac:dyDescent="0.35">
      <c r="P98" s="5"/>
    </row>
    <row r="99" spans="16:16" x14ac:dyDescent="0.35">
      <c r="P99" s="5"/>
    </row>
    <row r="100" spans="16:16" x14ac:dyDescent="0.35">
      <c r="P100" s="5"/>
    </row>
    <row r="101" spans="16:16" x14ac:dyDescent="0.35">
      <c r="P101" s="5"/>
    </row>
    <row r="102" spans="16:16" x14ac:dyDescent="0.35">
      <c r="P102" s="5"/>
    </row>
    <row r="103" spans="16:16" x14ac:dyDescent="0.35">
      <c r="P103" s="5"/>
    </row>
    <row r="104" spans="16:16" x14ac:dyDescent="0.35">
      <c r="P104" s="5"/>
    </row>
    <row r="105" spans="16:16" x14ac:dyDescent="0.35">
      <c r="P105" s="5"/>
    </row>
    <row r="106" spans="16:16" x14ac:dyDescent="0.35">
      <c r="P106" s="5"/>
    </row>
    <row r="107" spans="16:16" x14ac:dyDescent="0.35">
      <c r="P107" s="5"/>
    </row>
    <row r="108" spans="16:16" x14ac:dyDescent="0.35">
      <c r="P108" s="5"/>
    </row>
    <row r="109" spans="16:16" x14ac:dyDescent="0.35">
      <c r="P109" s="5"/>
    </row>
    <row r="110" spans="16:16" x14ac:dyDescent="0.35">
      <c r="P110" s="5"/>
    </row>
    <row r="111" spans="16:16" x14ac:dyDescent="0.35">
      <c r="P111" s="5"/>
    </row>
    <row r="112" spans="16:16" x14ac:dyDescent="0.35">
      <c r="P112" s="5"/>
    </row>
    <row r="113" spans="16:16" x14ac:dyDescent="0.35">
      <c r="P113" s="5"/>
    </row>
    <row r="114" spans="16:16" x14ac:dyDescent="0.35">
      <c r="P114" s="5"/>
    </row>
    <row r="115" spans="16:16" x14ac:dyDescent="0.35">
      <c r="P115" s="5"/>
    </row>
    <row r="116" spans="16:16" x14ac:dyDescent="0.35">
      <c r="P116" s="5"/>
    </row>
    <row r="117" spans="16:16" x14ac:dyDescent="0.35">
      <c r="P117" s="5"/>
    </row>
    <row r="118" spans="16:16" x14ac:dyDescent="0.35">
      <c r="P118" s="5"/>
    </row>
    <row r="119" spans="16:16" x14ac:dyDescent="0.35">
      <c r="P119" s="5"/>
    </row>
    <row r="120" spans="16:16" x14ac:dyDescent="0.35">
      <c r="P120" s="5"/>
    </row>
    <row r="121" spans="16:16" x14ac:dyDescent="0.35">
      <c r="P121" s="5"/>
    </row>
    <row r="122" spans="16:16" x14ac:dyDescent="0.35">
      <c r="P122" s="5"/>
    </row>
    <row r="123" spans="16:16" x14ac:dyDescent="0.35">
      <c r="P123" s="5"/>
    </row>
    <row r="124" spans="16:16" x14ac:dyDescent="0.35">
      <c r="P124" s="5"/>
    </row>
    <row r="125" spans="16:16" x14ac:dyDescent="0.35">
      <c r="P125" s="5"/>
    </row>
    <row r="126" spans="16:16" x14ac:dyDescent="0.35">
      <c r="P126" s="5"/>
    </row>
    <row r="127" spans="16:16" x14ac:dyDescent="0.35">
      <c r="P127" s="5"/>
    </row>
    <row r="128" spans="16:16" x14ac:dyDescent="0.35">
      <c r="P128" s="5"/>
    </row>
  </sheetData>
  <mergeCells count="5">
    <mergeCell ref="A57:D57"/>
    <mergeCell ref="A55:D55"/>
    <mergeCell ref="I1:O1"/>
    <mergeCell ref="L2:O2"/>
    <mergeCell ref="L3:O3"/>
  </mergeCells>
  <phoneticPr fontId="37" type="noConversion"/>
  <hyperlinks>
    <hyperlink ref="L2" r:id="rId1" xr:uid="{831A5C23-AB58-4C77-B68A-010EB324ED80}"/>
  </hyperlinks>
  <printOptions horizontalCentered="1" verticalCentered="1"/>
  <pageMargins left="0.7" right="0.7" top="0.75" bottom="0.75" header="0.3" footer="0.3"/>
  <pageSetup scale="1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F0DB18-D6ED-449C-8883-38F73D95136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2015-08-27T19:22:37Z</cp:lastPrinted>
  <dcterms:created xsi:type="dcterms:W3CDTF">2004-05-05T14:08:18Z</dcterms:created>
  <dcterms:modified xsi:type="dcterms:W3CDTF">2023-08-05T15:26:30Z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{DDF0DB18-D6ED-449C-8883-38F73D951364}</vt:lpwstr>
  </property>
</Properties>
</file>